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<sst xmlns="http://schemas.openxmlformats.org/spreadsheetml/2006/main" count="5844" uniqueCount="1690">
  <si>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</si>
  <si>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</si>
  <si>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</si>
  <si>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</si>
  <si>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</si>
  <si>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</si>
  <si>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134"/>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</si>
  <si>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</si>
  <si>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</si>
  <si>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</si>
  <si>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</si>
  <si>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</si>
  <si>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</si>
  <si>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</si>
  <si>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</si>
  <si>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134"/>
      </rPr>
      <t>2024</t>
    </r>
    <r>
      <rPr>
        <b/>
        <sz val="14"/>
        <rFont val="黑体"/>
        <charset val="134"/>
      </rPr>
      <t>年度建设性质</t>
    </r>
  </si>
  <si>
    <r>
      <rPr>
        <b/>
        <sz val="14"/>
        <rFont val="Times New Roman"/>
        <charset val="134"/>
      </rPr>
      <t>2024</t>
    </r>
    <r>
      <rPr>
        <b/>
        <sz val="14"/>
        <rFont val="黑体"/>
        <charset val="134"/>
      </rPr>
      <t>年度建设内容</t>
    </r>
  </si>
  <si>
    <t>要素保障</t>
  </si>
  <si>
    <t>是否已纳统</t>
  </si>
  <si>
    <t>入库纳统名称</t>
  </si>
  <si>
    <t>2024年度累计完成固投数</t>
  </si>
  <si>
    <t>截至11月份
累计完成投资</t>
  </si>
  <si>
    <t>项目形象进度</t>
  </si>
  <si>
    <t>是否开/复工</t>
  </si>
  <si>
    <r>
      <rPr>
        <b/>
        <sz val="14"/>
        <rFont val="黑体"/>
        <charset val="134"/>
      </rPr>
      <t>计划开工</t>
    </r>
    <r>
      <rPr>
        <b/>
        <sz val="14"/>
        <rFont val="Times New Roman"/>
        <charset val="134"/>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</si>
  <si>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</si>
  <si>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</si>
  <si>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</si>
  <si>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</si>
  <si>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</si>
  <si>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</si>
  <si>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</si>
  <si>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</si>
  <si>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</si>
  <si>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</si>
  <si>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</si>
  <si>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</si>
  <si>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</si>
  <si>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</si>
  <si>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</si>
  <si>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</si>
  <si>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</si>
  <si>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</si>
  <si>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</si>
  <si>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134"/>
      </rPr>
      <t>6.3MPa</t>
    </r>
    <r>
      <rPr>
        <sz val="12"/>
        <rFont val="宋体"/>
        <charset val="134"/>
      </rPr>
      <t>，铺设</t>
    </r>
    <r>
      <rPr>
        <sz val="12"/>
        <rFont val="Times New Roman"/>
        <charset val="134"/>
      </rPr>
      <t>DN300</t>
    </r>
    <r>
      <rPr>
        <sz val="12"/>
        <rFont val="宋体"/>
        <charset val="134"/>
      </rPr>
      <t>管道</t>
    </r>
    <r>
      <rPr>
        <sz val="12"/>
        <rFont val="Times New Roman"/>
        <charset val="134"/>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</si>
  <si>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</si>
  <si>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</si>
  <si>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</si>
  <si>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</si>
  <si>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</si>
  <si>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场站工程主体工程正在施工。</t>
  </si>
  <si>
    <r>
      <rPr>
        <sz val="12"/>
        <rFont val="Times New Roman"/>
        <charset val="134"/>
      </rPr>
      <t>1</t>
    </r>
    <r>
      <rPr>
        <sz val="12"/>
        <rFont val="宋体"/>
        <charset val="134"/>
      </rPr>
      <t>月</t>
    </r>
  </si>
  <si>
    <r>
      <rPr>
        <sz val="12"/>
        <rFont val="Times New Roman"/>
        <charset val="134"/>
      </rPr>
      <t>12</t>
    </r>
    <r>
      <rPr>
        <sz val="12"/>
        <rFont val="宋体"/>
        <charset val="134"/>
      </rPr>
      <t>月</t>
    </r>
  </si>
  <si>
    <r>
      <rPr>
        <sz val="12"/>
        <rFont val="Times New Roman"/>
        <charset val="134"/>
      </rPr>
      <t>2022</t>
    </r>
    <r>
      <rPr>
        <sz val="12"/>
        <rFont val="宋体"/>
        <charset val="134"/>
      </rPr>
      <t>年</t>
    </r>
    <r>
      <rPr>
        <sz val="12"/>
        <rFont val="Times New Roman"/>
        <charset val="134"/>
      </rPr>
      <t>6</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</si>
  <si>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</si>
  <si>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</si>
  <si>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</si>
  <si>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</si>
  <si>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134"/>
      </rPr>
      <t>51</t>
    </r>
    <r>
      <rPr>
        <sz val="12"/>
        <rFont val="宋体"/>
        <charset val="134"/>
      </rPr>
      <t>亩，总建筑面积</t>
    </r>
    <r>
      <rPr>
        <sz val="12"/>
        <rFont val="Times New Roman"/>
        <charset val="134"/>
      </rPr>
      <t>3.85</t>
    </r>
    <r>
      <rPr>
        <sz val="12"/>
        <rFont val="宋体"/>
        <charset val="134"/>
      </rPr>
      <t>万平方米，一期建设总部大楼、研发中心、生产车间、配套功能区，新上年产</t>
    </r>
    <r>
      <rPr>
        <sz val="12"/>
        <rFont val="Times New Roman"/>
        <charset val="134"/>
      </rPr>
      <t>2500</t>
    </r>
    <r>
      <rPr>
        <sz val="12"/>
        <rFont val="宋体"/>
        <charset val="134"/>
      </rPr>
      <t>吨有机银毫及高绿智能化精深加工生产线</t>
    </r>
    <r>
      <rPr>
        <sz val="12"/>
        <rFont val="Times New Roman"/>
        <charset val="134"/>
      </rPr>
      <t>1</t>
    </r>
    <r>
      <rPr>
        <sz val="12"/>
        <rFont val="宋体"/>
        <charset val="134"/>
      </rPr>
      <t>条、冬茶纯茶饮料和冬茶含片生产线</t>
    </r>
    <r>
      <rPr>
        <sz val="12"/>
        <rFont val="Times New Roman"/>
        <charset val="134"/>
      </rPr>
      <t>1</t>
    </r>
    <r>
      <rPr>
        <sz val="12"/>
        <rFont val="宋体"/>
        <charset val="134"/>
      </rPr>
      <t>条；二期建设专家楼、新上年产</t>
    </r>
    <r>
      <rPr>
        <sz val="12"/>
        <rFont val="Times New Roman"/>
        <charset val="134"/>
      </rPr>
      <t>2500</t>
    </r>
    <r>
      <rPr>
        <sz val="12"/>
        <rFont val="宋体"/>
        <charset val="134"/>
      </rPr>
      <t>吨有机银毫及高绿智能化精深加工生产线</t>
    </r>
    <r>
      <rPr>
        <sz val="12"/>
        <rFont val="Times New Roman"/>
        <charset val="134"/>
      </rPr>
      <t>1</t>
    </r>
    <r>
      <rPr>
        <sz val="12"/>
        <rFont val="宋体"/>
        <charset val="134"/>
      </rPr>
      <t>条。</t>
    </r>
  </si>
  <si>
    <r>
      <rPr>
        <sz val="12"/>
        <rFont val="宋体"/>
        <charset val="134"/>
      </rPr>
      <t>完成</t>
    </r>
    <r>
      <rPr>
        <sz val="12"/>
        <rFont val="宋体"/>
        <charset val="134"/>
      </rPr>
      <t>2#</t>
    </r>
    <r>
      <rPr>
        <sz val="12"/>
        <rFont val="宋体"/>
        <charset val="134"/>
      </rPr>
      <t>厂房、总部大楼等建设</t>
    </r>
  </si>
  <si>
    <t>新安源年产5000吨有机茶叶精深加工和衍生产品研发生产基地项目</t>
  </si>
  <si>
    <t>2号厂房等待钢结构进场施工，室外管道土方回填。</t>
  </si>
  <si>
    <r>
      <rPr>
        <sz val="12"/>
        <rFont val="Times New Roman"/>
        <charset val="134"/>
      </rPr>
      <t>2022</t>
    </r>
    <r>
      <rPr>
        <sz val="12"/>
        <rFont val="宋体"/>
        <charset val="134"/>
      </rPr>
      <t>年</t>
    </r>
    <r>
      <rPr>
        <sz val="12"/>
        <rFont val="Times New Roman"/>
        <charset val="134"/>
      </rPr>
      <t>9</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</si>
  <si>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</si>
  <si>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</si>
  <si>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</si>
  <si>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134"/>
      </rPr>
      <t>28</t>
    </r>
    <r>
      <rPr>
        <sz val="12"/>
        <rFont val="宋体"/>
        <charset val="134"/>
      </rPr>
      <t>亩，建钢结构标准厂房</t>
    </r>
    <r>
      <rPr>
        <sz val="12"/>
        <rFont val="Times New Roman"/>
        <charset val="134"/>
      </rPr>
      <t>20000</t>
    </r>
    <r>
      <rPr>
        <sz val="12"/>
        <rFont val="宋体"/>
        <charset val="134"/>
      </rPr>
      <t>平方米，建框架结构多层厂房</t>
    </r>
    <r>
      <rPr>
        <sz val="12"/>
        <rFont val="Times New Roman"/>
        <charset val="134"/>
      </rPr>
      <t>4800</t>
    </r>
    <r>
      <rPr>
        <sz val="12"/>
        <rFont val="宋体"/>
        <charset val="134"/>
      </rPr>
      <t>平方米，实现年产智能控制设备</t>
    </r>
    <r>
      <rPr>
        <sz val="12"/>
        <rFont val="Times New Roman"/>
        <charset val="134"/>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</si>
  <si>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</si>
  <si>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</si>
  <si>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</si>
  <si>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134"/>
      </rPr>
      <t>6</t>
    </r>
    <r>
      <rPr>
        <sz val="12"/>
        <rFont val="宋体"/>
        <charset val="134"/>
      </rPr>
      <t>月</t>
    </r>
  </si>
  <si>
    <r>
      <rPr>
        <sz val="12"/>
        <rFont val="Times New Roman"/>
        <charset val="134"/>
      </rPr>
      <t>2022</t>
    </r>
    <r>
      <rPr>
        <sz val="12"/>
        <rFont val="宋体"/>
        <charset val="134"/>
      </rPr>
      <t>年</t>
    </r>
    <r>
      <rPr>
        <sz val="12"/>
        <rFont val="Times New Roman"/>
        <charset val="134"/>
      </rPr>
      <t>12</t>
    </r>
    <r>
      <rPr>
        <sz val="12"/>
        <rFont val="宋体"/>
        <charset val="134"/>
      </rPr>
      <t>月</t>
    </r>
    <r>
      <rPr>
        <sz val="12"/>
        <rFont val="Times New Roman"/>
        <charset val="134"/>
      </rPr>
      <t>-2024</t>
    </r>
    <r>
      <rPr>
        <sz val="12"/>
        <rFont val="宋体"/>
        <charset val="134"/>
      </rPr>
      <t>年</t>
    </r>
    <r>
      <rPr>
        <sz val="12"/>
        <rFont val="Times New Roman"/>
        <charset val="134"/>
      </rPr>
      <t>6</t>
    </r>
    <r>
      <rPr>
        <sz val="12"/>
        <rFont val="宋体"/>
        <charset val="134"/>
      </rPr>
      <t>月</t>
    </r>
  </si>
  <si>
    <r>
      <rPr>
        <sz val="12"/>
        <rFont val="宋体"/>
        <charset val="134"/>
      </rPr>
      <t>年产</t>
    </r>
    <r>
      <rPr>
        <sz val="12"/>
        <rFont val="Times New Roman"/>
        <charset val="134"/>
      </rPr>
      <t>500</t>
    </r>
    <r>
      <rPr>
        <sz val="12"/>
        <rFont val="宋体"/>
        <charset val="134"/>
      </rPr>
      <t>万只卡式炉项目</t>
    </r>
  </si>
  <si>
    <t>黄山市荣博厨具有限公司</t>
  </si>
  <si>
    <r>
      <rPr>
        <sz val="12"/>
        <rFont val="宋体"/>
        <charset val="134"/>
      </rPr>
      <t>项目占地</t>
    </r>
    <r>
      <rPr>
        <sz val="12"/>
        <rFont val="Times New Roman"/>
        <charset val="134"/>
      </rPr>
      <t>20</t>
    </r>
    <r>
      <rPr>
        <sz val="12"/>
        <rFont val="宋体"/>
        <charset val="134"/>
      </rPr>
      <t>亩，新建厂房及办公楼等配套设施</t>
    </r>
    <r>
      <rPr>
        <sz val="12"/>
        <rFont val="Times New Roman"/>
        <charset val="134"/>
      </rPr>
      <t>4.5</t>
    </r>
    <r>
      <rPr>
        <sz val="12"/>
        <rFont val="宋体"/>
        <charset val="134"/>
      </rPr>
      <t>万平方米，购置生产线及配套设备。</t>
    </r>
  </si>
  <si>
    <t>年产500万只卡式炉（便携炉）（一期）项目</t>
  </si>
  <si>
    <r>
      <rPr>
        <sz val="12"/>
        <rFont val="Times New Roman"/>
        <charset val="134"/>
      </rPr>
      <t>2022</t>
    </r>
    <r>
      <rPr>
        <sz val="12"/>
        <rFont val="宋体"/>
        <charset val="134"/>
      </rPr>
      <t>年</t>
    </r>
    <r>
      <rPr>
        <sz val="12"/>
        <rFont val="Times New Roman"/>
        <charset val="134"/>
      </rPr>
      <t>12</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</si>
  <si>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r>
      <rPr>
        <sz val="12"/>
        <rFont val="宋体"/>
        <charset val="134"/>
      </rPr>
      <t>年产</t>
    </r>
    <r>
      <rPr>
        <sz val="12"/>
        <rFont val="Times New Roman"/>
        <charset val="134"/>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</si>
  <si>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</si>
  <si>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134"/>
      </rPr>
      <t>20</t>
    </r>
    <r>
      <rPr>
        <sz val="12"/>
        <rFont val="宋体"/>
        <charset val="134"/>
      </rPr>
      <t>亩，购买下料设备、磨床、机械手数控设备、运输车等设备，项目建成后，主要生产电动阀门调速器、汽车换向器轴</t>
    </r>
    <r>
      <rPr>
        <sz val="12"/>
        <rFont val="Times New Roman"/>
        <charset val="134"/>
      </rPr>
      <t>/</t>
    </r>
    <r>
      <rPr>
        <sz val="12"/>
        <rFont val="宋体"/>
        <charset val="134"/>
      </rPr>
      <t>油泵轴</t>
    </r>
    <r>
      <rPr>
        <sz val="12"/>
        <rFont val="Times New Roman"/>
        <charset val="134"/>
      </rPr>
      <t>/</t>
    </r>
    <r>
      <rPr>
        <sz val="12"/>
        <rFont val="宋体"/>
        <charset val="134"/>
      </rPr>
      <t>水泵轴、自动化车床设备等，年产</t>
    </r>
    <r>
      <rPr>
        <sz val="12"/>
        <rFont val="Times New Roman"/>
        <charset val="134"/>
      </rPr>
      <t>1000</t>
    </r>
    <r>
      <rPr>
        <sz val="12"/>
        <rFont val="宋体"/>
        <charset val="134"/>
      </rPr>
      <t>万套汽配加工设备。</t>
    </r>
  </si>
  <si>
    <t>年产1000万套汽配产品项目</t>
  </si>
  <si>
    <r>
      <rPr>
        <sz val="12"/>
        <rFont val="Times New Roman"/>
        <charset val="134"/>
      </rPr>
      <t>2023</t>
    </r>
    <r>
      <rPr>
        <sz val="12"/>
        <rFont val="宋体"/>
        <charset val="134"/>
      </rPr>
      <t>年</t>
    </r>
    <r>
      <rPr>
        <sz val="12"/>
        <rFont val="Times New Roman"/>
        <charset val="134"/>
      </rPr>
      <t>7</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</si>
  <si>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r>
      <rPr>
        <sz val="12"/>
        <rFont val="宋体"/>
        <charset val="134"/>
      </rPr>
      <t>年产</t>
    </r>
    <r>
      <rPr>
        <sz val="12"/>
        <rFont val="Times New Roman"/>
        <charset val="134"/>
      </rPr>
      <t>300</t>
    </r>
    <r>
      <rPr>
        <sz val="12"/>
        <rFont val="宋体"/>
        <charset val="134"/>
      </rPr>
      <t>万套户外野营垫用品及</t>
    </r>
    <r>
      <rPr>
        <sz val="12"/>
        <rFont val="Times New Roman"/>
        <charset val="134"/>
      </rPr>
      <t>500</t>
    </r>
    <r>
      <rPr>
        <sz val="12"/>
        <rFont val="宋体"/>
        <charset val="134"/>
      </rPr>
      <t>万米家纺面料制造项目</t>
    </r>
  </si>
  <si>
    <t>安徽弘星户外用品有限公司</t>
  </si>
  <si>
    <r>
      <rPr>
        <sz val="12"/>
        <rFont val="宋体"/>
        <charset val="134"/>
      </rPr>
      <t>项目计划用地</t>
    </r>
    <r>
      <rPr>
        <sz val="12"/>
        <rFont val="Times New Roman"/>
        <charset val="134"/>
      </rPr>
      <t>27</t>
    </r>
    <r>
      <rPr>
        <sz val="12"/>
        <rFont val="宋体"/>
        <charset val="134"/>
      </rPr>
      <t>亩，建设厂房及配套生产线，建筑面积约</t>
    </r>
    <r>
      <rPr>
        <sz val="12"/>
        <rFont val="Times New Roman"/>
        <charset val="134"/>
      </rPr>
      <t>21000</t>
    </r>
    <r>
      <rPr>
        <sz val="12"/>
        <rFont val="宋体"/>
        <charset val="134"/>
      </rPr>
      <t>平方米，年产户外体育用品成品及半成品</t>
    </r>
    <r>
      <rPr>
        <sz val="12"/>
        <rFont val="Times New Roman"/>
        <charset val="134"/>
      </rPr>
      <t>300</t>
    </r>
    <r>
      <rPr>
        <sz val="12"/>
        <rFont val="宋体"/>
        <charset val="134"/>
      </rPr>
      <t>万件及再生家纺面料</t>
    </r>
    <r>
      <rPr>
        <sz val="12"/>
        <rFont val="Times New Roman"/>
        <charset val="134"/>
      </rPr>
      <t>500</t>
    </r>
    <r>
      <rPr>
        <sz val="12"/>
        <rFont val="宋体"/>
        <charset val="134"/>
      </rPr>
      <t>万米。</t>
    </r>
  </si>
  <si>
    <t>年产300万套户外野营垫用品及500万米家纺面料制造项目</t>
  </si>
  <si>
    <r>
      <rPr>
        <sz val="12"/>
        <rFont val="Times New Roman"/>
        <charset val="134"/>
      </rPr>
      <t>9</t>
    </r>
    <r>
      <rPr>
        <sz val="12"/>
        <rFont val="宋体"/>
        <charset val="134"/>
      </rPr>
      <t>月</t>
    </r>
  </si>
  <si>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-2024</t>
    </r>
    <r>
      <rPr>
        <sz val="12"/>
        <rFont val="宋体"/>
        <charset val="134"/>
      </rPr>
      <t>年</t>
    </r>
    <r>
      <rPr>
        <sz val="12"/>
        <rFont val="Times New Roman"/>
        <charset val="134"/>
      </rPr>
      <t>9</t>
    </r>
    <r>
      <rPr>
        <sz val="12"/>
        <rFont val="宋体"/>
        <charset val="134"/>
      </rPr>
      <t>月</t>
    </r>
  </si>
  <si>
    <r>
      <rPr>
        <sz val="12"/>
        <rFont val="宋体"/>
        <charset val="134"/>
      </rPr>
      <t>柔性敏捷制造</t>
    </r>
    <r>
      <rPr>
        <sz val="12"/>
        <rFont val="Times New Roman"/>
        <charset val="134"/>
      </rPr>
      <t xml:space="preserve">
</t>
    </r>
    <r>
      <rPr>
        <sz val="12"/>
        <rFont val="宋体"/>
        <charset val="134"/>
      </rPr>
      <t>中心项目</t>
    </r>
  </si>
  <si>
    <t>黄山黑龙智能工业科技有限公司</t>
  </si>
  <si>
    <r>
      <rPr>
        <sz val="12"/>
        <rFont val="宋体"/>
        <charset val="134"/>
      </rPr>
      <t>项目租用原中显</t>
    </r>
    <r>
      <rPr>
        <sz val="12"/>
        <rFont val="Times New Roman"/>
        <charset val="134"/>
      </rPr>
      <t>5</t>
    </r>
    <r>
      <rPr>
        <sz val="12"/>
        <rFont val="宋体"/>
        <charset val="134"/>
      </rPr>
      <t>号厂房</t>
    </r>
    <r>
      <rPr>
        <sz val="12"/>
        <rFont val="Times New Roman"/>
        <charset val="134"/>
      </rPr>
      <t>4000</t>
    </r>
    <r>
      <rPr>
        <sz val="12"/>
        <rFont val="宋体"/>
        <charset val="134"/>
      </rPr>
      <t>平方米，总投资</t>
    </r>
    <r>
      <rPr>
        <sz val="12"/>
        <rFont val="Times New Roman"/>
        <charset val="134"/>
      </rPr>
      <t>1</t>
    </r>
    <r>
      <rPr>
        <sz val="12"/>
        <rFont val="宋体"/>
        <charset val="134"/>
      </rPr>
      <t>亿元人民币。一期投资</t>
    </r>
    <r>
      <rPr>
        <sz val="12"/>
        <rFont val="Times New Roman"/>
        <charset val="134"/>
      </rPr>
      <t>4000</t>
    </r>
    <r>
      <rPr>
        <sz val="12"/>
        <rFont val="宋体"/>
        <charset val="134"/>
      </rPr>
      <t>万元。主要是汽车零部件、航空航天零配件机加工批量生产。项目达产后年产值约</t>
    </r>
    <r>
      <rPr>
        <sz val="12"/>
        <rFont val="Times New Roman"/>
        <charset val="134"/>
      </rPr>
      <t>3000</t>
    </r>
    <r>
      <rPr>
        <sz val="12"/>
        <rFont val="宋体"/>
        <charset val="134"/>
      </rPr>
      <t>万元每年，年利税</t>
    </r>
    <r>
      <rPr>
        <sz val="12"/>
        <rFont val="Times New Roman"/>
        <charset val="134"/>
      </rPr>
      <t>150</t>
    </r>
    <r>
      <rPr>
        <sz val="12"/>
        <rFont val="宋体"/>
        <charset val="134"/>
      </rPr>
      <t>万元。</t>
    </r>
  </si>
  <si>
    <t>新开工</t>
  </si>
  <si>
    <t>设备已进场安装，预计12月份可投产。</t>
  </si>
  <si>
    <r>
      <rPr>
        <sz val="12"/>
        <rFont val="Times New Roman"/>
        <charset val="134"/>
      </rPr>
      <t>4</t>
    </r>
    <r>
      <rPr>
        <sz val="12"/>
        <rFont val="宋体"/>
        <charset val="134"/>
      </rPr>
      <t>月</t>
    </r>
  </si>
  <si>
    <r>
      <rPr>
        <sz val="12"/>
        <rFont val="Times New Roman"/>
        <charset val="134"/>
      </rPr>
      <t>5</t>
    </r>
    <r>
      <rPr>
        <sz val="12"/>
        <rFont val="宋体"/>
        <charset val="134"/>
      </rPr>
      <t>月</t>
    </r>
  </si>
  <si>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</si>
  <si>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</si>
  <si>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</si>
  <si>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134"/>
      </rPr>
      <t>1</t>
    </r>
    <r>
      <rPr>
        <sz val="12"/>
        <rFont val="宋体"/>
        <charset val="134"/>
      </rPr>
      <t>号厂房一层</t>
    </r>
    <r>
      <rPr>
        <sz val="12"/>
        <rFont val="Times New Roman"/>
        <charset val="134"/>
      </rPr>
      <t>4100</t>
    </r>
    <r>
      <rPr>
        <sz val="12"/>
        <rFont val="宋体"/>
        <charset val="134"/>
      </rPr>
      <t>平方米，总投资</t>
    </r>
    <r>
      <rPr>
        <sz val="12"/>
        <rFont val="Times New Roman"/>
        <charset val="134"/>
      </rPr>
      <t>1</t>
    </r>
    <r>
      <rPr>
        <sz val="12"/>
        <rFont val="宋体"/>
        <charset val="134"/>
      </rPr>
      <t>亿元人民币，其中固定资产投资</t>
    </r>
    <r>
      <rPr>
        <sz val="12"/>
        <rFont val="Times New Roman"/>
        <charset val="134"/>
      </rPr>
      <t>5000</t>
    </r>
    <r>
      <rPr>
        <sz val="12"/>
        <rFont val="宋体"/>
        <charset val="134"/>
      </rPr>
      <t>万元，主要是智慧文旅照明及光电产品生产线等。项目分三期建设，一期建成后，产值达</t>
    </r>
    <r>
      <rPr>
        <sz val="12"/>
        <rFont val="Times New Roman"/>
        <charset val="134"/>
      </rPr>
      <t>3000</t>
    </r>
    <r>
      <rPr>
        <sz val="12"/>
        <rFont val="宋体"/>
        <charset val="134"/>
      </rPr>
      <t>万元，税收</t>
    </r>
    <r>
      <rPr>
        <sz val="12"/>
        <rFont val="Times New Roman"/>
        <charset val="134"/>
      </rPr>
      <t>200</t>
    </r>
    <r>
      <rPr>
        <sz val="12"/>
        <rFont val="宋体"/>
        <charset val="134"/>
      </rPr>
      <t>万元，项目完全建成后产值达</t>
    </r>
    <r>
      <rPr>
        <sz val="12"/>
        <rFont val="Times New Roman"/>
        <charset val="134"/>
      </rPr>
      <t>10000</t>
    </r>
    <r>
      <rPr>
        <sz val="12"/>
        <rFont val="宋体"/>
        <charset val="134"/>
      </rPr>
      <t>万元，税收</t>
    </r>
    <r>
      <rPr>
        <sz val="12"/>
        <rFont val="Times New Roman"/>
        <charset val="134"/>
      </rPr>
      <t>650</t>
    </r>
    <r>
      <rPr>
        <sz val="12"/>
        <rFont val="宋体"/>
        <charset val="134"/>
      </rPr>
      <t>万元。</t>
    </r>
  </si>
  <si>
    <r>
      <rPr>
        <sz val="12"/>
        <rFont val="Times New Roman"/>
        <charset val="134"/>
      </rPr>
      <t>8</t>
    </r>
    <r>
      <rPr>
        <sz val="12"/>
        <rFont val="宋体"/>
        <charset val="134"/>
      </rPr>
      <t>月</t>
    </r>
  </si>
  <si>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</si>
  <si>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r>
      <rPr>
        <sz val="12"/>
        <rFont val="宋体"/>
        <charset val="134"/>
      </rPr>
      <t>年产</t>
    </r>
    <r>
      <rPr>
        <sz val="12"/>
        <rFont val="Times New Roman"/>
        <charset val="134"/>
      </rPr>
      <t>5000</t>
    </r>
    <r>
      <rPr>
        <sz val="12"/>
        <rFont val="宋体"/>
        <charset val="134"/>
      </rPr>
      <t>万只汽摩配具项目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</si>
  <si>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</si>
  <si>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</si>
  <si>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t>年产5000万只汽摩配具项目</t>
  </si>
  <si>
    <r>
      <rPr>
        <sz val="12"/>
        <rFont val="Times New Roman"/>
        <charset val="134"/>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</si>
  <si>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</si>
  <si>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</si>
  <si>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</si>
  <si>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</si>
  <si>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</si>
  <si>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r>
      <rPr>
        <sz val="12"/>
        <rFont val="Times New Roman"/>
        <charset val="134"/>
      </rPr>
      <t>3</t>
    </r>
    <r>
      <rPr>
        <sz val="12"/>
        <rFont val="宋体"/>
        <charset val="134"/>
      </rPr>
      <t>月</t>
    </r>
  </si>
  <si>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</si>
  <si>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</si>
  <si>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</si>
  <si>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</si>
  <si>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</si>
  <si>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</si>
  <si>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综合楼及厂房正进行装饰装修施工。</t>
  </si>
  <si>
    <t>绿色食品茶叶深加工项目</t>
  </si>
  <si>
    <t>黄山市致和茶业有限
公司</t>
  </si>
  <si>
    <r>
      <rPr>
        <sz val="12"/>
        <rFont val="宋体"/>
        <charset val="134"/>
      </rPr>
      <t>项目用地</t>
    </r>
    <r>
      <rPr>
        <sz val="12"/>
        <rFont val="Times New Roman"/>
        <charset val="134"/>
      </rPr>
      <t>12.5</t>
    </r>
    <r>
      <rPr>
        <sz val="12"/>
        <rFont val="宋体"/>
        <charset val="134"/>
      </rPr>
      <t>亩，新建办公楼一栋（三层），建筑面积</t>
    </r>
    <r>
      <rPr>
        <sz val="12"/>
        <rFont val="Times New Roman"/>
        <charset val="134"/>
      </rPr>
      <t>2232</t>
    </r>
    <r>
      <rPr>
        <sz val="12"/>
        <rFont val="宋体"/>
        <charset val="134"/>
      </rPr>
      <t>平方米；新建生产车间两间，建筑面积</t>
    </r>
    <r>
      <rPr>
        <sz val="12"/>
        <rFont val="Times New Roman"/>
        <charset val="134"/>
      </rPr>
      <t>5952</t>
    </r>
    <r>
      <rPr>
        <sz val="12"/>
        <rFont val="宋体"/>
        <charset val="134"/>
      </rPr>
      <t>平方米；新建门卫一栋（一层），建筑面积</t>
    </r>
    <r>
      <rPr>
        <sz val="12"/>
        <rFont val="Times New Roman"/>
        <charset val="134"/>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134"/>
      </rPr>
      <t>62</t>
    </r>
    <r>
      <rPr>
        <sz val="12"/>
        <rFont val="宋体"/>
        <charset val="134"/>
      </rPr>
      <t>台套。</t>
    </r>
  </si>
  <si>
    <t>1、2号厂房水电消防安装中，研发楼外墙油漆施工中。</t>
  </si>
  <si>
    <t>黄山泽延堂果酒
产业园项目</t>
  </si>
  <si>
    <t>安徽泽一生态建设有限公司</t>
  </si>
  <si>
    <r>
      <rPr>
        <sz val="12"/>
        <rFont val="宋体"/>
        <charset val="134"/>
      </rPr>
      <t>项目计划总投资约</t>
    </r>
    <r>
      <rPr>
        <sz val="12"/>
        <rFont val="Times New Roman"/>
        <charset val="134"/>
      </rPr>
      <t>1</t>
    </r>
    <r>
      <rPr>
        <sz val="12"/>
        <rFont val="宋体"/>
        <charset val="134"/>
      </rPr>
      <t>亿元，占地约</t>
    </r>
    <r>
      <rPr>
        <sz val="12"/>
        <rFont val="Times New Roman"/>
        <charset val="134"/>
      </rPr>
      <t>22</t>
    </r>
    <r>
      <rPr>
        <sz val="12"/>
        <rFont val="宋体"/>
        <charset val="134"/>
      </rPr>
      <t>亩建设年产</t>
    </r>
    <r>
      <rPr>
        <sz val="12"/>
        <rFont val="Times New Roman"/>
        <charset val="134"/>
      </rPr>
      <t>5000</t>
    </r>
    <r>
      <rPr>
        <sz val="12"/>
        <rFont val="宋体"/>
        <charset val="134"/>
      </rPr>
      <t>吨果酒生产线一条和原料处理车间、发酵车间、后处理车间、灌装车间等建筑面积</t>
    </r>
    <r>
      <rPr>
        <sz val="12"/>
        <rFont val="Times New Roman"/>
        <charset val="134"/>
      </rPr>
      <t>15000</t>
    </r>
    <r>
      <rPr>
        <sz val="12"/>
        <rFont val="宋体"/>
        <charset val="134"/>
      </rPr>
      <t>平方米，以及配套水、电气等公共设施，购置输料分选系统</t>
    </r>
    <r>
      <rPr>
        <sz val="12"/>
        <rFont val="Times New Roman"/>
        <charset val="134"/>
      </rPr>
      <t xml:space="preserve"> </t>
    </r>
    <r>
      <rPr>
        <sz val="12"/>
        <rFont val="宋体"/>
        <charset val="134"/>
      </rPr>
      <t>、破碎除梗机、气囊压榨机立式发酵罐等设备</t>
    </r>
    <r>
      <rPr>
        <sz val="12"/>
        <rFont val="Times New Roman"/>
        <charset val="134"/>
      </rPr>
      <t>80</t>
    </r>
    <r>
      <rPr>
        <sz val="12"/>
        <rFont val="宋体"/>
        <charset val="134"/>
      </rPr>
      <t>余台</t>
    </r>
    <r>
      <rPr>
        <sz val="12"/>
        <rFont val="Times New Roman"/>
        <charset val="134"/>
      </rPr>
      <t>(</t>
    </r>
    <r>
      <rPr>
        <sz val="12"/>
        <rFont val="宋体"/>
        <charset val="134"/>
      </rPr>
      <t>套</t>
    </r>
    <r>
      <rPr>
        <sz val="12"/>
        <rFont val="Times New Roman"/>
        <charset val="134"/>
      </rPr>
      <t>)</t>
    </r>
    <r>
      <rPr>
        <sz val="12"/>
        <rFont val="宋体"/>
        <charset val="134"/>
      </rPr>
      <t>。</t>
    </r>
  </si>
  <si>
    <t>完成基础工程、车间厂房主体工程施工</t>
  </si>
  <si>
    <t>1号厂房地梁养护，2号厂房地下消防泵房围护结构钢筋及模板制作安装。</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</si>
  <si>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-2026</t>
    </r>
    <r>
      <rPr>
        <sz val="12"/>
        <rFont val="宋体"/>
        <charset val="134"/>
      </rPr>
      <t>年</t>
    </r>
    <r>
      <rPr>
        <sz val="12"/>
        <rFont val="Times New Roman"/>
        <charset val="134"/>
      </rPr>
      <t>3</t>
    </r>
    <r>
      <rPr>
        <sz val="12"/>
        <rFont val="宋体"/>
        <charset val="134"/>
      </rPr>
      <t>月</t>
    </r>
  </si>
  <si>
    <r>
      <rPr>
        <sz val="12"/>
        <rFont val="宋体"/>
        <charset val="134"/>
      </rPr>
      <t>豆制品深加工</t>
    </r>
    <r>
      <rPr>
        <sz val="12"/>
        <rFont val="Times New Roman"/>
        <charset val="134"/>
      </rPr>
      <t xml:space="preserve">
</t>
    </r>
    <r>
      <rPr>
        <sz val="12"/>
        <rFont val="宋体"/>
        <charset val="134"/>
      </rPr>
      <t>技术改造项目</t>
    </r>
  </si>
  <si>
    <t>黄山市万安食品有限
公司</t>
  </si>
  <si>
    <r>
      <rPr>
        <sz val="12"/>
        <rFont val="宋体"/>
        <charset val="134"/>
      </rPr>
      <t>项目总投资</t>
    </r>
    <r>
      <rPr>
        <sz val="12"/>
        <rFont val="Times New Roman"/>
        <charset val="134"/>
      </rPr>
      <t>3000</t>
    </r>
    <r>
      <rPr>
        <sz val="12"/>
        <rFont val="宋体"/>
        <charset val="134"/>
      </rPr>
      <t>万元，其中固定资产投资总额</t>
    </r>
    <r>
      <rPr>
        <sz val="12"/>
        <rFont val="Times New Roman"/>
        <charset val="134"/>
      </rPr>
      <t>1874</t>
    </r>
    <r>
      <rPr>
        <sz val="12"/>
        <rFont val="宋体"/>
        <charset val="134"/>
      </rPr>
      <t>元，用地</t>
    </r>
    <r>
      <rPr>
        <sz val="12"/>
        <rFont val="Times New Roman"/>
        <charset val="134"/>
      </rPr>
      <t>10</t>
    </r>
    <r>
      <rPr>
        <sz val="12"/>
        <rFont val="宋体"/>
        <charset val="134"/>
      </rPr>
      <t>亩，其中一期建筑面积</t>
    </r>
    <r>
      <rPr>
        <sz val="12"/>
        <rFont val="Times New Roman"/>
        <charset val="134"/>
      </rPr>
      <t>6000</t>
    </r>
    <r>
      <rPr>
        <sz val="12"/>
        <rFont val="宋体"/>
        <charset val="134"/>
      </rPr>
      <t>平方米，二期建设综合办公楼</t>
    </r>
    <r>
      <rPr>
        <sz val="12"/>
        <rFont val="Times New Roman"/>
        <charset val="134"/>
      </rPr>
      <t>2600</t>
    </r>
    <r>
      <rPr>
        <sz val="12"/>
        <rFont val="宋体"/>
        <charset val="134"/>
      </rPr>
      <t>平方米。建设年加工黄豆</t>
    </r>
    <r>
      <rPr>
        <sz val="12"/>
        <rFont val="Times New Roman"/>
        <charset val="134"/>
      </rPr>
      <t>5500</t>
    </r>
    <r>
      <rPr>
        <sz val="12"/>
        <rFont val="宋体"/>
        <charset val="134"/>
      </rPr>
      <t>吨生产线。项目建成后预计年产值</t>
    </r>
    <r>
      <rPr>
        <sz val="12"/>
        <rFont val="Times New Roman"/>
        <charset val="134"/>
      </rPr>
      <t>4200</t>
    </r>
    <r>
      <rPr>
        <sz val="12"/>
        <rFont val="宋体"/>
        <charset val="134"/>
      </rPr>
      <t>万元，年创税</t>
    </r>
    <r>
      <rPr>
        <sz val="12"/>
        <rFont val="Times New Roman"/>
        <charset val="134"/>
      </rPr>
      <t>260</t>
    </r>
    <r>
      <rPr>
        <sz val="12"/>
        <rFont val="宋体"/>
        <charset val="134"/>
      </rPr>
      <t>万元。</t>
    </r>
  </si>
  <si>
    <t>完成基础工程、一期厂房主体工程施工</t>
  </si>
  <si>
    <t>豆制品深加工项目</t>
  </si>
  <si>
    <t>研发楼墙体砌筑完毕，生产车间三层屋面模板安制。</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</si>
  <si>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</si>
  <si>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</si>
  <si>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</si>
  <si>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134"/>
      </rPr>
      <t>10</t>
    </r>
    <r>
      <rPr>
        <sz val="12"/>
        <rFont val="宋体"/>
        <charset val="134"/>
      </rPr>
      <t>亩，建设全数字化管理的研发、生产、销售厂房</t>
    </r>
    <r>
      <rPr>
        <sz val="12"/>
        <rFont val="Times New Roman"/>
        <charset val="134"/>
      </rPr>
      <t>2</t>
    </r>
    <r>
      <rPr>
        <sz val="12"/>
        <rFont val="宋体"/>
        <charset val="134"/>
      </rPr>
      <t>栋及附属的检验检测室、行政办公用房。项目建成后预计实现年产</t>
    </r>
    <r>
      <rPr>
        <sz val="12"/>
        <rFont val="Times New Roman"/>
        <charset val="134"/>
      </rPr>
      <t>300</t>
    </r>
    <r>
      <rPr>
        <sz val="12"/>
        <rFont val="宋体"/>
        <charset val="134"/>
      </rPr>
      <t>吨腌腊肉制品、</t>
    </r>
    <r>
      <rPr>
        <sz val="12"/>
        <rFont val="Times New Roman"/>
        <charset val="134"/>
      </rPr>
      <t>300</t>
    </r>
    <r>
      <rPr>
        <sz val="12"/>
        <rFont val="宋体"/>
        <charset val="134"/>
      </rPr>
      <t>吨土香肠、</t>
    </r>
    <r>
      <rPr>
        <sz val="12"/>
        <rFont val="Times New Roman"/>
        <charset val="134"/>
      </rPr>
      <t>500</t>
    </r>
    <r>
      <rPr>
        <sz val="12"/>
        <rFont val="宋体"/>
        <charset val="134"/>
      </rPr>
      <t>吨臭额鱼、</t>
    </r>
    <r>
      <rPr>
        <sz val="12"/>
        <rFont val="Times New Roman"/>
        <charset val="134"/>
      </rPr>
      <t>200</t>
    </r>
    <r>
      <rPr>
        <sz val="12"/>
        <rFont val="宋体"/>
        <charset val="134"/>
      </rPr>
      <t>吨预制菜、</t>
    </r>
    <r>
      <rPr>
        <sz val="12"/>
        <rFont val="Times New Roman"/>
        <charset val="134"/>
      </rPr>
      <t>200</t>
    </r>
    <r>
      <rPr>
        <sz val="12"/>
        <rFont val="宋体"/>
        <charset val="134"/>
      </rPr>
      <t>万瓶毛豆腐乳、</t>
    </r>
    <r>
      <rPr>
        <sz val="12"/>
        <rFont val="Times New Roman"/>
        <charset val="134"/>
      </rPr>
      <t>500</t>
    </r>
    <r>
      <rPr>
        <sz val="12"/>
        <rFont val="宋体"/>
        <charset val="134"/>
      </rPr>
      <t>万袋预制菜酱料包的生产能力。</t>
    </r>
  </si>
  <si>
    <t>研发车间五层楼面浇筑完成，正在进行楼面附属结构施工；生产车间钢结构基础工程已完成，待研发车间落架后进行钢结构安装。</t>
  </si>
  <si>
    <r>
      <rPr>
        <sz val="12"/>
        <rFont val="宋体"/>
        <charset val="134"/>
      </rPr>
      <t>年产</t>
    </r>
    <r>
      <rPr>
        <sz val="12"/>
        <rFont val="Times New Roman"/>
        <charset val="134"/>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</si>
  <si>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</si>
  <si>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134"/>
      </rPr>
      <t>20</t>
    </r>
    <r>
      <rPr>
        <sz val="12"/>
        <rFont val="宋体"/>
        <charset val="134"/>
      </rPr>
      <t>亩，计划投资</t>
    </r>
    <r>
      <rPr>
        <sz val="12"/>
        <rFont val="Times New Roman"/>
        <charset val="134"/>
      </rPr>
      <t>1</t>
    </r>
    <r>
      <rPr>
        <sz val="12"/>
        <rFont val="宋体"/>
        <charset val="134"/>
      </rPr>
      <t>亿元，分二期建设，其中一期用地约</t>
    </r>
    <r>
      <rPr>
        <sz val="12"/>
        <rFont val="Times New Roman"/>
        <charset val="134"/>
      </rPr>
      <t>10</t>
    </r>
    <r>
      <rPr>
        <sz val="12"/>
        <rFont val="宋体"/>
        <charset val="134"/>
      </rPr>
      <t>亩，二期新增用地约</t>
    </r>
    <r>
      <rPr>
        <sz val="12"/>
        <rFont val="Times New Roman"/>
        <charset val="134"/>
      </rPr>
      <t>10</t>
    </r>
    <r>
      <rPr>
        <sz val="12"/>
        <rFont val="宋体"/>
        <charset val="134"/>
      </rPr>
      <t>亩。一期计划投资约</t>
    </r>
    <r>
      <rPr>
        <sz val="12"/>
        <rFont val="Times New Roman"/>
        <charset val="134"/>
      </rPr>
      <t>5000</t>
    </r>
    <r>
      <rPr>
        <sz val="12"/>
        <rFont val="宋体"/>
        <charset val="134"/>
      </rPr>
      <t>万元，建设四层综合楼一栋，建筑面积</t>
    </r>
    <r>
      <rPr>
        <sz val="12"/>
        <rFont val="Times New Roman"/>
        <charset val="134"/>
      </rPr>
      <t>2000</t>
    </r>
    <r>
      <rPr>
        <sz val="12"/>
        <rFont val="宋体"/>
        <charset val="134"/>
      </rPr>
      <t>平方米，包括</t>
    </r>
    <r>
      <rPr>
        <sz val="12"/>
        <rFont val="Times New Roman"/>
        <charset val="134"/>
      </rPr>
      <t>:</t>
    </r>
    <r>
      <rPr>
        <sz val="12"/>
        <rFont val="宋体"/>
        <charset val="134"/>
      </rPr>
      <t>实验室、检测室、办公室、电子商务、抖音直播间、食堂餐厅、员工宿舍等，生产车间</t>
    </r>
    <r>
      <rPr>
        <sz val="12"/>
        <rFont val="Times New Roman"/>
        <charset val="134"/>
      </rPr>
      <t>8000</t>
    </r>
    <r>
      <rPr>
        <sz val="12"/>
        <rFont val="宋体"/>
        <charset val="134"/>
      </rPr>
      <t>平方米，原料收储库</t>
    </r>
    <r>
      <rPr>
        <sz val="12"/>
        <rFont val="Times New Roman"/>
        <charset val="134"/>
      </rPr>
      <t>4000</t>
    </r>
    <r>
      <rPr>
        <sz val="12"/>
        <rFont val="宋体"/>
        <charset val="134"/>
      </rPr>
      <t>平方米</t>
    </r>
    <r>
      <rPr>
        <sz val="12"/>
        <rFont val="Times New Roman"/>
        <charset val="134"/>
      </rPr>
      <t>(</t>
    </r>
    <r>
      <rPr>
        <sz val="12"/>
        <rFont val="宋体"/>
        <charset val="134"/>
      </rPr>
      <t>其中，二期建设为</t>
    </r>
    <r>
      <rPr>
        <sz val="12"/>
        <rFont val="Times New Roman"/>
        <charset val="134"/>
      </rPr>
      <t>2000</t>
    </r>
    <r>
      <rPr>
        <sz val="12"/>
        <rFont val="宋体"/>
        <charset val="134"/>
      </rPr>
      <t>平方米</t>
    </r>
    <r>
      <rPr>
        <sz val="12"/>
        <rFont val="Times New Roman"/>
        <charset val="134"/>
      </rPr>
      <t>)</t>
    </r>
    <r>
      <rPr>
        <sz val="12"/>
        <rFont val="宋体"/>
        <charset val="134"/>
      </rPr>
      <t>，成品存贮库</t>
    </r>
    <r>
      <rPr>
        <sz val="12"/>
        <rFont val="Times New Roman"/>
        <charset val="134"/>
      </rPr>
      <t>4000</t>
    </r>
    <r>
      <rPr>
        <sz val="12"/>
        <rFont val="宋体"/>
        <charset val="134"/>
      </rPr>
      <t>平方米</t>
    </r>
    <r>
      <rPr>
        <sz val="12"/>
        <rFont val="Times New Roman"/>
        <charset val="134"/>
      </rPr>
      <t>(</t>
    </r>
    <r>
      <rPr>
        <sz val="12"/>
        <rFont val="宋体"/>
        <charset val="134"/>
      </rPr>
      <t>其中二期建设</t>
    </r>
    <r>
      <rPr>
        <sz val="12"/>
        <rFont val="Times New Roman"/>
        <charset val="134"/>
      </rPr>
      <t>2000</t>
    </r>
    <r>
      <rPr>
        <sz val="12"/>
        <rFont val="宋体"/>
        <charset val="134"/>
      </rPr>
      <t>平方米</t>
    </r>
    <r>
      <rPr>
        <sz val="12"/>
        <rFont val="Times New Roman"/>
        <charset val="134"/>
      </rPr>
      <t>)</t>
    </r>
    <r>
      <rPr>
        <sz val="12"/>
        <rFont val="宋体"/>
        <charset val="134"/>
      </rPr>
      <t>，地下恒温贮存库</t>
    </r>
    <r>
      <rPr>
        <sz val="12"/>
        <rFont val="Times New Roman"/>
        <charset val="134"/>
      </rPr>
      <t>2000</t>
    </r>
    <r>
      <rPr>
        <sz val="12"/>
        <rFont val="宋体"/>
        <charset val="134"/>
      </rPr>
      <t>平方米，二期建设体验馆、乡村振兴示范点等其他配套用房</t>
    </r>
    <r>
      <rPr>
        <sz val="12"/>
        <rFont val="Times New Roman"/>
        <charset val="134"/>
      </rPr>
      <t>2000</t>
    </r>
    <r>
      <rPr>
        <sz val="12"/>
        <rFont val="宋体"/>
        <charset val="134"/>
      </rPr>
      <t>平方米。</t>
    </r>
  </si>
  <si>
    <t>完成基础工程、一期综合楼及厂房主体工程施工</t>
  </si>
  <si>
    <t>控制价编制已完成，正在比选施工单位。</t>
  </si>
  <si>
    <t>企业老厂房未完成收储</t>
  </si>
  <si>
    <t>茂徽健康产业园暨
智能化中央厨房项目</t>
  </si>
  <si>
    <t>茂徽健康产业链（黄山）有限公司（拟）</t>
  </si>
  <si>
    <r>
      <rPr>
        <sz val="12"/>
        <rFont val="宋体"/>
        <charset val="134"/>
      </rPr>
      <t>项目规划占地面积</t>
    </r>
    <r>
      <rPr>
        <sz val="12"/>
        <rFont val="Times New Roman"/>
        <charset val="134"/>
      </rPr>
      <t>16</t>
    </r>
    <r>
      <rPr>
        <sz val="12"/>
        <rFont val="宋体"/>
        <charset val="134"/>
      </rPr>
      <t>亩，项目分二期实施。其中一期计划新建一栋</t>
    </r>
    <r>
      <rPr>
        <sz val="12"/>
        <rFont val="Times New Roman"/>
        <charset val="134"/>
      </rPr>
      <t>1500</t>
    </r>
    <r>
      <rPr>
        <sz val="12"/>
        <rFont val="宋体"/>
        <charset val="134"/>
      </rPr>
      <t>平方米行政中心办公楼，</t>
    </r>
    <r>
      <rPr>
        <sz val="12"/>
        <rFont val="Times New Roman"/>
        <charset val="134"/>
      </rPr>
      <t xml:space="preserve">5000 </t>
    </r>
    <r>
      <rPr>
        <sz val="12"/>
        <rFont val="宋体"/>
        <charset val="134"/>
      </rPr>
      <t>平方米一栋标准化厂房，一栋</t>
    </r>
    <r>
      <rPr>
        <sz val="12"/>
        <rFont val="Times New Roman"/>
        <charset val="134"/>
      </rPr>
      <t xml:space="preserve"> 1000 </t>
    </r>
    <r>
      <rPr>
        <sz val="12"/>
        <rFont val="宋体"/>
        <charset val="134"/>
      </rPr>
      <t>平方米生活设施用房及附属用房。购置高端全自动清洗、炖煮、灌装灭菌生产线</t>
    </r>
    <r>
      <rPr>
        <sz val="12"/>
        <rFont val="Times New Roman"/>
        <charset val="134"/>
      </rPr>
      <t>2</t>
    </r>
    <r>
      <rPr>
        <sz val="12"/>
        <rFont val="宋体"/>
        <charset val="134"/>
      </rPr>
      <t>条，设置冷冻库</t>
    </r>
    <r>
      <rPr>
        <sz val="12"/>
        <rFont val="Times New Roman"/>
        <charset val="134"/>
      </rPr>
      <t xml:space="preserve"> 200</t>
    </r>
    <r>
      <rPr>
        <sz val="12"/>
        <rFont val="宋体"/>
        <charset val="134"/>
      </rPr>
      <t>立方米，冷藏库</t>
    </r>
    <r>
      <rPr>
        <sz val="12"/>
        <rFont val="Times New Roman"/>
        <charset val="134"/>
      </rPr>
      <t>100</t>
    </r>
    <r>
      <rPr>
        <sz val="12"/>
        <rFont val="宋体"/>
        <charset val="134"/>
      </rPr>
      <t>立方米，其他辅助设备等若干。二期计划新建</t>
    </r>
    <r>
      <rPr>
        <sz val="12"/>
        <rFont val="Times New Roman"/>
        <charset val="134"/>
      </rPr>
      <t>10000</t>
    </r>
    <r>
      <rPr>
        <sz val="12"/>
        <rFont val="宋体"/>
        <charset val="134"/>
      </rPr>
      <t>平方米标准化厂房，</t>
    </r>
    <r>
      <rPr>
        <sz val="12"/>
        <rFont val="Times New Roman"/>
        <charset val="134"/>
      </rPr>
      <t>5000</t>
    </r>
    <r>
      <rPr>
        <sz val="12"/>
        <rFont val="宋体"/>
        <charset val="134"/>
      </rPr>
      <t>平方米研发大楼，</t>
    </r>
    <r>
      <rPr>
        <sz val="12"/>
        <rFont val="Times New Roman"/>
        <charset val="134"/>
      </rPr>
      <t>5000</t>
    </r>
    <r>
      <rPr>
        <sz val="12"/>
        <rFont val="宋体"/>
        <charset val="134"/>
      </rPr>
      <t>平方米仓库用房。</t>
    </r>
  </si>
  <si>
    <t>完成基础工程、一期行政办公楼及标准化厂房主体工程施工</t>
  </si>
  <si>
    <t>茂徽健康产业园暨智能化中央厨房项目</t>
  </si>
  <si>
    <t>研发楼屋面防水施工，外墙粉刷；1号厂房已封顶，正在进行三层墙体砌筑。</t>
  </si>
  <si>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</si>
  <si>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</si>
  <si>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</si>
  <si>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134"/>
      </rPr>
      <t>,</t>
    </r>
    <r>
      <rPr>
        <sz val="12"/>
        <rFont val="宋体"/>
        <charset val="134"/>
      </rPr>
      <t>办公楼及厂房主体工程完成</t>
    </r>
    <r>
      <rPr>
        <sz val="12"/>
        <rFont val="宋体"/>
        <charset val="134"/>
      </rPr>
      <t>50%</t>
    </r>
  </si>
  <si>
    <t>因业主自身原因，项目终止合作</t>
  </si>
  <si>
    <r>
      <rPr>
        <sz val="12"/>
        <rFont val="Times New Roman"/>
        <charset val="134"/>
      </rPr>
      <t>10</t>
    </r>
    <r>
      <rPr>
        <sz val="12"/>
        <rFont val="宋体"/>
        <charset val="134"/>
      </rPr>
      <t>月</t>
    </r>
  </si>
  <si>
    <t>土地指标已下达</t>
  </si>
  <si>
    <r>
      <rPr>
        <sz val="12"/>
        <rFont val="Times New Roman"/>
        <charset val="134"/>
      </rPr>
      <t>2024</t>
    </r>
    <r>
      <rPr>
        <sz val="12"/>
        <rFont val="宋体"/>
        <charset val="134"/>
      </rPr>
      <t>年</t>
    </r>
    <r>
      <rPr>
        <sz val="12"/>
        <rFont val="Times New Roman"/>
        <charset val="134"/>
      </rPr>
      <t>9</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</si>
  <si>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r>
      <rPr>
        <sz val="12"/>
        <rFont val="宋体"/>
        <charset val="134"/>
      </rPr>
      <t>数字化职业装</t>
    </r>
    <r>
      <rPr>
        <sz val="12"/>
        <rFont val="Times New Roman"/>
        <charset val="134"/>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</si>
  <si>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</si>
  <si>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134"/>
      </rPr>
      <t>3.6</t>
    </r>
    <r>
      <rPr>
        <sz val="12"/>
        <rFont val="宋体"/>
        <charset val="134"/>
      </rPr>
      <t>亿元，其中一期投资约</t>
    </r>
    <r>
      <rPr>
        <sz val="12"/>
        <rFont val="Times New Roman"/>
        <charset val="134"/>
      </rPr>
      <t>1</t>
    </r>
    <r>
      <rPr>
        <sz val="12"/>
        <rFont val="宋体"/>
        <charset val="134"/>
      </rPr>
      <t>亿元，用地约</t>
    </r>
    <r>
      <rPr>
        <sz val="12"/>
        <rFont val="Times New Roman"/>
        <charset val="134"/>
      </rPr>
      <t>17</t>
    </r>
    <r>
      <rPr>
        <sz val="12"/>
        <rFont val="宋体"/>
        <charset val="134"/>
      </rPr>
      <t>亩，打造一家集生产、销售为一体的自主职业装品牌企业，主要年产西装</t>
    </r>
    <r>
      <rPr>
        <sz val="12"/>
        <rFont val="Times New Roman"/>
        <charset val="134"/>
      </rPr>
      <t>30</t>
    </r>
    <r>
      <rPr>
        <sz val="12"/>
        <rFont val="宋体"/>
        <charset val="134"/>
      </rPr>
      <t>万套、其他职业装系列服装</t>
    </r>
    <r>
      <rPr>
        <sz val="12"/>
        <rFont val="Times New Roman"/>
        <charset val="134"/>
      </rPr>
      <t>50</t>
    </r>
    <r>
      <rPr>
        <sz val="12"/>
        <rFont val="宋体"/>
        <charset val="134"/>
      </rPr>
      <t>万套。新建厂房、办公楼、生活服务楼，购置大型验布机</t>
    </r>
    <r>
      <rPr>
        <sz val="12"/>
        <rFont val="Times New Roman"/>
        <charset val="134"/>
      </rPr>
      <t>2</t>
    </r>
    <r>
      <rPr>
        <sz val="12"/>
        <rFont val="宋体"/>
        <charset val="134"/>
      </rPr>
      <t>台，大型自动裁床</t>
    </r>
    <r>
      <rPr>
        <sz val="12"/>
        <rFont val="Times New Roman"/>
        <charset val="134"/>
      </rPr>
      <t>6</t>
    </r>
    <r>
      <rPr>
        <sz val="12"/>
        <rFont val="宋体"/>
        <charset val="134"/>
      </rPr>
      <t>台，大型德国杜鲁普激光开袋机</t>
    </r>
    <r>
      <rPr>
        <sz val="12"/>
        <rFont val="Times New Roman"/>
        <charset val="134"/>
      </rPr>
      <t>8</t>
    </r>
    <r>
      <rPr>
        <sz val="12"/>
        <rFont val="宋体"/>
        <charset val="134"/>
      </rPr>
      <t>台，大型整烫压机</t>
    </r>
    <r>
      <rPr>
        <sz val="12"/>
        <rFont val="Times New Roman"/>
        <charset val="134"/>
      </rPr>
      <t>66</t>
    </r>
    <r>
      <rPr>
        <sz val="12"/>
        <rFont val="宋体"/>
        <charset val="134"/>
      </rPr>
      <t>台</t>
    </r>
    <r>
      <rPr>
        <sz val="12"/>
        <rFont val="Times New Roman"/>
        <charset val="134"/>
      </rPr>
      <t>/</t>
    </r>
    <r>
      <rPr>
        <sz val="12"/>
        <rFont val="宋体"/>
        <charset val="134"/>
      </rPr>
      <t>套等设备。</t>
    </r>
  </si>
  <si>
    <r>
      <rPr>
        <sz val="12"/>
        <rFont val="宋体"/>
        <charset val="134"/>
      </rPr>
      <t>完成基础工程、办公楼及厂房主体工程完成</t>
    </r>
    <r>
      <rPr>
        <sz val="12"/>
        <rFont val="宋体"/>
        <charset val="134"/>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</si>
  <si>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</si>
  <si>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</si>
  <si>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</si>
  <si>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建设用地规划许可、建设工程规划许可证办理已完成，正在进行施工前各项准备工作，施工许可证正在办理</t>
  </si>
  <si>
    <t>环境污染防治设备
智能制造中心项目</t>
  </si>
  <si>
    <t>宁波新越环保科技有限公司</t>
  </si>
  <si>
    <r>
      <rPr>
        <sz val="12"/>
        <rFont val="宋体"/>
        <charset val="134"/>
      </rPr>
      <t>项目计划用地</t>
    </r>
    <r>
      <rPr>
        <sz val="12"/>
        <rFont val="Times New Roman"/>
        <charset val="134"/>
      </rPr>
      <t>15</t>
    </r>
    <r>
      <rPr>
        <sz val="12"/>
        <rFont val="宋体"/>
        <charset val="134"/>
      </rPr>
      <t>亩，建筑面积</t>
    </r>
    <r>
      <rPr>
        <sz val="12"/>
        <rFont val="Times New Roman"/>
        <charset val="134"/>
      </rPr>
      <t>7000</t>
    </r>
    <r>
      <rPr>
        <sz val="12"/>
        <rFont val="宋体"/>
        <charset val="134"/>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</si>
  <si>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t>项目地块土地11月21日已挂牌，11月15日已完成规划设计方案专家评审，11月25日已完成规划设计方案修改稿并报县资规局，待资规会研究</t>
  </si>
  <si>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</si>
  <si>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</si>
  <si>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134"/>
      </rPr>
      <t>项目计划用地</t>
    </r>
    <r>
      <rPr>
        <sz val="12"/>
        <rFont val="Times New Roman"/>
        <charset val="134"/>
      </rPr>
      <t>15</t>
    </r>
    <r>
      <rPr>
        <sz val="12"/>
        <rFont val="宋体"/>
        <charset val="134"/>
      </rPr>
      <t>亩，总投资</t>
    </r>
    <r>
      <rPr>
        <sz val="12"/>
        <rFont val="Times New Roman"/>
        <charset val="134"/>
      </rPr>
      <t>1</t>
    </r>
    <r>
      <rPr>
        <sz val="12"/>
        <rFont val="宋体"/>
        <charset val="134"/>
      </rPr>
      <t>亿元，分期投资。其中一期拟投资</t>
    </r>
    <r>
      <rPr>
        <sz val="12"/>
        <rFont val="Times New Roman"/>
        <charset val="134"/>
      </rPr>
      <t>5000</t>
    </r>
    <r>
      <rPr>
        <sz val="12"/>
        <rFont val="宋体"/>
        <charset val="134"/>
      </rPr>
      <t>万元，投入四条生产线，建设</t>
    </r>
    <r>
      <rPr>
        <sz val="12"/>
        <rFont val="Times New Roman"/>
        <charset val="134"/>
      </rPr>
      <t>5000</t>
    </r>
    <r>
      <rPr>
        <sz val="12"/>
        <rFont val="宋体"/>
        <charset val="134"/>
      </rPr>
      <t>平方米标准化厂房，配套以员工宿舍。</t>
    </r>
  </si>
  <si>
    <r>
      <rPr>
        <sz val="12"/>
        <rFont val="宋体"/>
        <charset val="134"/>
      </rPr>
      <t>完成基础工程</t>
    </r>
    <r>
      <rPr>
        <sz val="12"/>
        <rFont val="宋体"/>
        <charset val="134"/>
      </rPr>
      <t>,</t>
    </r>
    <r>
      <rPr>
        <sz val="12"/>
        <rFont val="宋体"/>
        <charset val="134"/>
      </rPr>
      <t>厂房主体工程完成</t>
    </r>
    <r>
      <rPr>
        <sz val="12"/>
        <rFont val="宋体"/>
        <charset val="134"/>
      </rPr>
      <t>50%</t>
    </r>
  </si>
  <si>
    <t>中佳发动机零部件
生产项目</t>
  </si>
  <si>
    <t>休宁信航智能科技有限公司</t>
  </si>
  <si>
    <r>
      <rPr>
        <sz val="12"/>
        <rFont val="宋体"/>
        <charset val="134"/>
      </rPr>
      <t>占地面积约</t>
    </r>
    <r>
      <rPr>
        <sz val="12"/>
        <rFont val="Times New Roman"/>
        <charset val="134"/>
      </rPr>
      <t>50</t>
    </r>
    <r>
      <rPr>
        <sz val="12"/>
        <rFont val="宋体"/>
        <charset val="134"/>
      </rPr>
      <t>亩，项目分三期建设，一期改建厂房</t>
    </r>
    <r>
      <rPr>
        <sz val="12"/>
        <rFont val="Times New Roman"/>
        <charset val="134"/>
      </rPr>
      <t>26000</t>
    </r>
    <r>
      <rPr>
        <sz val="12"/>
        <rFont val="宋体"/>
        <charset val="134"/>
      </rPr>
      <t>平方米，新建车铣复合中心等</t>
    </r>
    <r>
      <rPr>
        <sz val="12"/>
        <rFont val="Times New Roman"/>
        <charset val="134"/>
      </rPr>
      <t>2</t>
    </r>
    <r>
      <rPr>
        <sz val="12"/>
        <rFont val="宋体"/>
        <charset val="134"/>
      </rPr>
      <t>条生产线</t>
    </r>
    <r>
      <rPr>
        <sz val="12"/>
        <rFont val="Times New Roman"/>
        <charset val="134"/>
      </rPr>
      <t xml:space="preserve"> </t>
    </r>
    <r>
      <rPr>
        <sz val="12"/>
        <rFont val="宋体"/>
        <charset val="134"/>
      </rPr>
      <t>五轴加工中心，购置真空热处理炉等设备</t>
    </r>
    <r>
      <rPr>
        <sz val="12"/>
        <rFont val="Times New Roman"/>
        <charset val="134"/>
      </rPr>
      <t>2</t>
    </r>
    <r>
      <rPr>
        <sz val="12"/>
        <rFont val="宋体"/>
        <charset val="134"/>
      </rPr>
      <t>台套（组合流水线）；二期新建厂房、库房、研发中心等生产和科研用房面积</t>
    </r>
    <r>
      <rPr>
        <sz val="12"/>
        <rFont val="Times New Roman"/>
        <charset val="134"/>
      </rPr>
      <t>6800</t>
    </r>
    <r>
      <rPr>
        <sz val="12"/>
        <rFont val="宋体"/>
        <charset val="134"/>
      </rPr>
      <t>平方米，购置其他设备</t>
    </r>
    <r>
      <rPr>
        <sz val="12"/>
        <rFont val="Times New Roman"/>
        <charset val="134"/>
      </rPr>
      <t>12</t>
    </r>
    <r>
      <rPr>
        <sz val="12"/>
        <rFont val="宋体"/>
        <charset val="134"/>
      </rPr>
      <t>组合台套；三期新建厂房（大楼）面积约</t>
    </r>
    <r>
      <rPr>
        <sz val="12"/>
        <rFont val="Times New Roman"/>
        <charset val="134"/>
      </rPr>
      <t>3800</t>
    </r>
    <r>
      <rPr>
        <sz val="12"/>
        <rFont val="宋体"/>
        <charset val="134"/>
      </rPr>
      <t>平方米，购置设备</t>
    </r>
    <r>
      <rPr>
        <sz val="12"/>
        <rFont val="Times New Roman"/>
        <charset val="134"/>
      </rPr>
      <t>15</t>
    </r>
    <r>
      <rPr>
        <sz val="12"/>
        <rFont val="宋体"/>
        <charset val="134"/>
      </rPr>
      <t>组合台套。</t>
    </r>
  </si>
  <si>
    <t>完成厂房改建工程及部分生产设备购置安装等</t>
  </si>
  <si>
    <t>正在重新规划选址，拟入驻智能制造产业园二期地块</t>
  </si>
  <si>
    <t>未完成</t>
  </si>
  <si>
    <t>拟入驻地块未完成收储</t>
  </si>
  <si>
    <t>天润通信线路连接器生产基地项目</t>
  </si>
  <si>
    <t>南京天润通信有限公司黄山分公司</t>
  </si>
  <si>
    <r>
      <rPr>
        <sz val="12"/>
        <rFont val="宋体"/>
        <charset val="134"/>
      </rPr>
      <t>项目总投资</t>
    </r>
    <r>
      <rPr>
        <sz val="12"/>
        <rFont val="Times New Roman"/>
        <charset val="134"/>
      </rPr>
      <t>1000</t>
    </r>
    <r>
      <rPr>
        <sz val="12"/>
        <rFont val="宋体"/>
        <charset val="134"/>
      </rPr>
      <t>万元，其中固定资产中设备购置、安装费、研发费</t>
    </r>
    <r>
      <rPr>
        <sz val="12"/>
        <rFont val="Times New Roman"/>
        <charset val="134"/>
      </rPr>
      <t>600</t>
    </r>
    <r>
      <rPr>
        <sz val="12"/>
        <rFont val="宋体"/>
        <charset val="134"/>
      </rPr>
      <t>万元，用于生产流动资金</t>
    </r>
    <r>
      <rPr>
        <sz val="12"/>
        <rFont val="Times New Roman"/>
        <charset val="134"/>
      </rPr>
      <t>400</t>
    </r>
    <r>
      <rPr>
        <sz val="12"/>
        <rFont val="宋体"/>
        <charset val="134"/>
      </rPr>
      <t>万元。资金来源</t>
    </r>
    <r>
      <rPr>
        <sz val="12"/>
        <rFont val="Times New Roman"/>
        <charset val="134"/>
      </rPr>
      <t xml:space="preserve">: </t>
    </r>
    <r>
      <rPr>
        <sz val="12"/>
        <rFont val="宋体"/>
        <charset val="134"/>
      </rPr>
      <t>自筹资金</t>
    </r>
    <r>
      <rPr>
        <sz val="12"/>
        <rFont val="Times New Roman"/>
        <charset val="134"/>
      </rPr>
      <t>1000</t>
    </r>
    <r>
      <rPr>
        <sz val="12"/>
        <rFont val="宋体"/>
        <charset val="134"/>
      </rPr>
      <t>万元。</t>
    </r>
  </si>
  <si>
    <t>储备</t>
  </si>
  <si>
    <r>
      <rPr>
        <sz val="12"/>
        <rFont val="Times New Roman"/>
        <charset val="134"/>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</si>
  <si>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</si>
  <si>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134"/>
      </rPr>
      <t>5</t>
    </r>
    <r>
      <rPr>
        <sz val="12"/>
        <rFont val="宋体"/>
        <charset val="134"/>
      </rPr>
      <t>号钢构厂房</t>
    </r>
    <r>
      <rPr>
        <sz val="12"/>
        <rFont val="Times New Roman"/>
        <charset val="134"/>
      </rPr>
      <t>4500</t>
    </r>
    <r>
      <rPr>
        <sz val="12"/>
        <rFont val="宋体"/>
        <charset val="134"/>
      </rPr>
      <t>平方米，总投资</t>
    </r>
    <r>
      <rPr>
        <sz val="12"/>
        <rFont val="Times New Roman"/>
        <charset val="134"/>
      </rPr>
      <t>1.2</t>
    </r>
    <r>
      <rPr>
        <sz val="12"/>
        <rFont val="宋体"/>
        <charset val="134"/>
      </rPr>
      <t>亿元，固定资产投资</t>
    </r>
    <r>
      <rPr>
        <sz val="12"/>
        <rFont val="Times New Roman"/>
        <charset val="134"/>
      </rPr>
      <t>8000</t>
    </r>
    <r>
      <rPr>
        <sz val="12"/>
        <rFont val="宋体"/>
        <charset val="134"/>
      </rPr>
      <t>万元，主要生产</t>
    </r>
    <r>
      <rPr>
        <sz val="12"/>
        <rFont val="Times New Roman"/>
        <charset val="134"/>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</si>
  <si>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</si>
  <si>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</si>
  <si>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</si>
  <si>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芯屏新材料产业园厂房工程完成总工程量85%；燕窝地块污水管网修复工程全长369米、绿色食品产业园基础设施建设项目、枫林大道、轮车路改造工程、科技路续建工程均已完工。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</si>
  <si>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</si>
  <si>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</si>
  <si>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</si>
  <si>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134"/>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</si>
  <si>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</si>
  <si>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134"/>
      </rPr>
      <t>2</t>
    </r>
    <r>
      <rPr>
        <sz val="12"/>
        <rFont val="宋体"/>
        <charset val="134"/>
      </rPr>
      <t>月</t>
    </r>
  </si>
  <si>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-2024</t>
    </r>
    <r>
      <rPr>
        <sz val="12"/>
        <rFont val="宋体"/>
        <charset val="134"/>
      </rPr>
      <t>年</t>
    </r>
    <r>
      <rPr>
        <sz val="12"/>
        <rFont val="Times New Roman"/>
        <charset val="134"/>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</si>
  <si>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</si>
  <si>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</si>
  <si>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134"/>
      </rPr>
      <t>40</t>
    </r>
    <r>
      <rPr>
        <sz val="12"/>
        <rFont val="宋体"/>
        <charset val="134"/>
      </rPr>
      <t>亩，在原睿基公司厂区内拟新建</t>
    </r>
    <r>
      <rPr>
        <sz val="12"/>
        <rFont val="Times New Roman"/>
        <charset val="134"/>
      </rPr>
      <t>3</t>
    </r>
    <r>
      <rPr>
        <sz val="12"/>
        <rFont val="宋体"/>
        <charset val="134"/>
      </rPr>
      <t>幢标准化厂房约</t>
    </r>
    <r>
      <rPr>
        <sz val="12"/>
        <rFont val="Times New Roman"/>
        <charset val="134"/>
      </rPr>
      <t>2.9</t>
    </r>
    <r>
      <rPr>
        <sz val="12"/>
        <rFont val="宋体"/>
        <charset val="134"/>
      </rPr>
      <t>万平方米及配建道路、附属设施工程。</t>
    </r>
  </si>
  <si>
    <r>
      <rPr>
        <sz val="12"/>
        <rFont val="宋体"/>
        <charset val="134"/>
      </rPr>
      <t>11</t>
    </r>
    <r>
      <rPr>
        <sz val="12"/>
        <rFont val="宋体"/>
        <charset val="134"/>
      </rPr>
      <t>月底完成三栋厂房主体和附属设施建设</t>
    </r>
  </si>
  <si>
    <t>6#厂房外墙油漆完成，外架拆除；7#厂房，内外墙油漆完成，行车安装完成；8#厂房外墙油漆完成，2，3楼楼面面层细石混凝土浇筑完成，消防安装完成，行车梁吊装完成</t>
  </si>
  <si>
    <r>
      <rPr>
        <sz val="12"/>
        <rFont val="Times New Roman"/>
        <charset val="134"/>
      </rPr>
      <t>11</t>
    </r>
    <r>
      <rPr>
        <sz val="12"/>
        <rFont val="宋体"/>
        <charset val="134"/>
      </rPr>
      <t>月</t>
    </r>
  </si>
  <si>
    <r>
      <rPr>
        <sz val="12"/>
        <rFont val="Times New Roman"/>
        <charset val="134"/>
      </rPr>
      <t>2023</t>
    </r>
    <r>
      <rPr>
        <sz val="12"/>
        <rFont val="宋体"/>
        <charset val="134"/>
      </rPr>
      <t>年</t>
    </r>
    <r>
      <rPr>
        <sz val="12"/>
        <rFont val="Times New Roman"/>
        <charset val="134"/>
      </rPr>
      <t>9</t>
    </r>
    <r>
      <rPr>
        <sz val="12"/>
        <rFont val="宋体"/>
        <charset val="134"/>
      </rPr>
      <t>月</t>
    </r>
    <r>
      <rPr>
        <sz val="12"/>
        <rFont val="Times New Roman"/>
        <charset val="134"/>
      </rPr>
      <t>-2024</t>
    </r>
    <r>
      <rPr>
        <sz val="12"/>
        <rFont val="宋体"/>
        <charset val="134"/>
      </rPr>
      <t>年</t>
    </r>
    <r>
      <rPr>
        <sz val="12"/>
        <rFont val="Times New Roman"/>
        <charset val="134"/>
      </rPr>
      <t>11</t>
    </r>
    <r>
      <rPr>
        <sz val="12"/>
        <rFont val="宋体"/>
        <charset val="134"/>
      </rPr>
      <t>月</t>
    </r>
  </si>
  <si>
    <t>26-3</t>
  </si>
  <si>
    <r>
      <rPr>
        <sz val="12"/>
        <rFont val="宋体"/>
        <charset val="134"/>
      </rPr>
      <t>休宁经开区基础设施建设项目</t>
    </r>
    <r>
      <rPr>
        <sz val="12"/>
        <rFont val="Times New Roman"/>
        <charset val="134"/>
      </rPr>
      <t>-</t>
    </r>
    <r>
      <rPr>
        <sz val="12"/>
        <rFont val="宋体"/>
        <charset val="134"/>
      </rPr>
      <t>园区轮车路</t>
    </r>
    <r>
      <rPr>
        <sz val="12"/>
        <rFont val="Times New Roman"/>
        <charset val="134"/>
      </rPr>
      <t>(</t>
    </r>
    <r>
      <rPr>
        <sz val="12"/>
        <rFont val="宋体"/>
        <charset val="134"/>
      </rPr>
      <t>福寺路</t>
    </r>
    <r>
      <rPr>
        <sz val="12"/>
        <rFont val="Times New Roman"/>
        <charset val="134"/>
      </rPr>
      <t>-</t>
    </r>
    <r>
      <rPr>
        <sz val="12"/>
        <rFont val="宋体"/>
        <charset val="134"/>
      </rPr>
      <t>休宁中学段</t>
    </r>
    <r>
      <rPr>
        <sz val="12"/>
        <rFont val="Times New Roman"/>
        <charset val="134"/>
      </rPr>
      <t>)</t>
    </r>
    <r>
      <rPr>
        <sz val="12"/>
        <rFont val="宋体"/>
        <charset val="134"/>
      </rPr>
      <t>提升改造工程</t>
    </r>
  </si>
  <si>
    <r>
      <rPr>
        <sz val="12"/>
        <rFont val="宋体"/>
        <charset val="134"/>
      </rPr>
      <t>西起福寺路，东至休宁中学，全长</t>
    </r>
    <r>
      <rPr>
        <sz val="12"/>
        <rFont val="Times New Roman"/>
        <charset val="134"/>
      </rPr>
      <t>433.884</t>
    </r>
    <r>
      <rPr>
        <sz val="12"/>
        <rFont val="宋体"/>
        <charset val="134"/>
      </rPr>
      <t>米，道路红线宽</t>
    </r>
    <r>
      <rPr>
        <sz val="12"/>
        <rFont val="Times New Roman"/>
        <charset val="134"/>
      </rPr>
      <t>13</t>
    </r>
    <r>
      <rPr>
        <sz val="12"/>
        <rFont val="宋体"/>
        <charset val="134"/>
      </rPr>
      <t>米，设计时速</t>
    </r>
    <r>
      <rPr>
        <sz val="12"/>
        <rFont val="Times New Roman"/>
        <charset val="134"/>
      </rPr>
      <t>30</t>
    </r>
    <r>
      <rPr>
        <sz val="12"/>
        <rFont val="宋体"/>
        <charset val="134"/>
      </rPr>
      <t>千米每小时，城市支路，沥青混凝土路面。</t>
    </r>
  </si>
  <si>
    <t>竣工</t>
  </si>
  <si>
    <t>休宁经开区基础设施建设项目—轮车路（福寺路—休宁中学桥）段道路改造工程</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</si>
  <si>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-2024</t>
    </r>
    <r>
      <rPr>
        <sz val="12"/>
        <rFont val="宋体"/>
        <charset val="134"/>
      </rPr>
      <t>年</t>
    </r>
    <r>
      <rPr>
        <sz val="12"/>
        <rFont val="Times New Roman"/>
        <charset val="134"/>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</si>
  <si>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</si>
  <si>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</si>
  <si>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134"/>
      </rPr>
      <t>1500</t>
    </r>
    <r>
      <rPr>
        <sz val="12"/>
        <rFont val="宋体"/>
        <charset val="134"/>
      </rPr>
      <t>米，挡土墙工程约</t>
    </r>
    <r>
      <rPr>
        <sz val="12"/>
        <rFont val="Times New Roman"/>
        <charset val="134"/>
      </rPr>
      <t>300</t>
    </r>
    <r>
      <rPr>
        <sz val="12"/>
        <rFont val="宋体"/>
        <charset val="134"/>
      </rPr>
      <t>米，供水工程约</t>
    </r>
    <r>
      <rPr>
        <sz val="12"/>
        <rFont val="Times New Roman"/>
        <charset val="134"/>
      </rPr>
      <t>3000</t>
    </r>
    <r>
      <rPr>
        <sz val="12"/>
        <rFont val="宋体"/>
        <charset val="134"/>
      </rPr>
      <t>米。</t>
    </r>
  </si>
  <si>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</si>
  <si>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134"/>
      </rPr>
      <t>2023</t>
    </r>
    <r>
      <rPr>
        <sz val="12"/>
        <rFont val="宋体"/>
        <charset val="134"/>
      </rPr>
      <t>年</t>
    </r>
    <r>
      <rPr>
        <sz val="12"/>
        <rFont val="Times New Roman"/>
        <charset val="134"/>
      </rPr>
      <t>5</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</si>
  <si>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</si>
  <si>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</si>
  <si>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134"/>
      </rPr>
      <t>1.3</t>
    </r>
    <r>
      <rPr>
        <sz val="12"/>
        <rFont val="宋体"/>
        <charset val="134"/>
      </rPr>
      <t>千米、宽</t>
    </r>
    <r>
      <rPr>
        <sz val="12"/>
        <rFont val="Times New Roman"/>
        <charset val="134"/>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</si>
  <si>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</si>
  <si>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-2024</t>
    </r>
    <r>
      <rPr>
        <sz val="12"/>
        <rFont val="宋体"/>
        <charset val="134"/>
      </rPr>
      <t>年</t>
    </r>
    <r>
      <rPr>
        <sz val="12"/>
        <rFont val="Times New Roman"/>
        <charset val="134"/>
      </rPr>
      <t>5</t>
    </r>
    <r>
      <rPr>
        <sz val="12"/>
        <rFont val="宋体"/>
        <charset val="134"/>
      </rPr>
      <t>月</t>
    </r>
  </si>
  <si>
    <t>26-6</t>
  </si>
  <si>
    <r>
      <rPr>
        <sz val="12"/>
        <rFont val="宋体"/>
        <charset val="134"/>
      </rPr>
      <t>休宁经开区基础设施建设项目</t>
    </r>
    <r>
      <rPr>
        <sz val="12"/>
        <rFont val="Times New Roman"/>
        <charset val="134"/>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</si>
  <si>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</si>
  <si>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</si>
  <si>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</si>
  <si>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</si>
  <si>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26-7</t>
  </si>
  <si>
    <r>
      <rPr>
        <sz val="12"/>
        <rFont val="宋体"/>
        <charset val="134"/>
      </rPr>
      <t>休宁经开区基础设施建设项目</t>
    </r>
    <r>
      <rPr>
        <sz val="12"/>
        <rFont val="Times New Roman"/>
        <charset val="134"/>
      </rPr>
      <t>-</t>
    </r>
    <r>
      <rPr>
        <sz val="12"/>
        <rFont val="宋体"/>
        <charset val="134"/>
      </rPr>
      <t>汽车零部件基地（孵化器</t>
    </r>
    <r>
      <rPr>
        <sz val="12"/>
        <rFont val="Times New Roman"/>
        <charset val="134"/>
      </rPr>
      <t>B</t>
    </r>
    <r>
      <rPr>
        <sz val="12"/>
        <rFont val="宋体"/>
        <charset val="134"/>
      </rPr>
      <t>区）新建厂房工程</t>
    </r>
  </si>
  <si>
    <r>
      <rPr>
        <sz val="12"/>
        <rFont val="宋体"/>
        <charset val="134"/>
      </rPr>
      <t>在孵化器</t>
    </r>
    <r>
      <rPr>
        <sz val="12"/>
        <rFont val="Times New Roman"/>
        <charset val="134"/>
      </rPr>
      <t>B</t>
    </r>
    <r>
      <rPr>
        <sz val="12"/>
        <rFont val="宋体"/>
        <charset val="134"/>
      </rPr>
      <t>区内拟新建</t>
    </r>
    <r>
      <rPr>
        <sz val="12"/>
        <rFont val="Times New Roman"/>
        <charset val="134"/>
      </rPr>
      <t>3</t>
    </r>
    <r>
      <rPr>
        <sz val="12"/>
        <rFont val="宋体"/>
        <charset val="134"/>
      </rPr>
      <t>幢厂房约</t>
    </r>
    <r>
      <rPr>
        <sz val="12"/>
        <rFont val="Times New Roman"/>
        <charset val="134"/>
      </rPr>
      <t>2.2</t>
    </r>
    <r>
      <rPr>
        <sz val="12"/>
        <rFont val="宋体"/>
        <charset val="134"/>
      </rPr>
      <t>万平方米及</t>
    </r>
    <r>
      <rPr>
        <sz val="12"/>
        <rFont val="Times New Roman"/>
        <charset val="134"/>
      </rPr>
      <t>1</t>
    </r>
    <r>
      <rPr>
        <sz val="12"/>
        <rFont val="宋体"/>
        <charset val="134"/>
      </rPr>
      <t>座配电房</t>
    </r>
    <r>
      <rPr>
        <sz val="12"/>
        <rFont val="Times New Roman"/>
        <charset val="134"/>
      </rPr>
      <t>240</t>
    </r>
    <r>
      <rPr>
        <sz val="12"/>
        <rFont val="宋体"/>
        <charset val="134"/>
      </rPr>
      <t>平方米。</t>
    </r>
  </si>
  <si>
    <r>
      <rPr>
        <sz val="12"/>
        <rFont val="宋体"/>
        <charset val="134"/>
      </rPr>
      <t>完成</t>
    </r>
    <r>
      <rPr>
        <sz val="12"/>
        <rFont val="宋体"/>
        <charset val="134"/>
      </rPr>
      <t>2</t>
    </r>
    <r>
      <rPr>
        <sz val="12"/>
        <rFont val="宋体"/>
        <charset val="134"/>
      </rPr>
      <t>栋厂房桩基础及地基施工</t>
    </r>
  </si>
  <si>
    <t>已完成招投标，已进场施工</t>
  </si>
  <si>
    <r>
      <rPr>
        <sz val="12"/>
        <rFont val="Times New Roman"/>
        <charset val="134"/>
      </rPr>
      <t>2024</t>
    </r>
    <r>
      <rPr>
        <sz val="12"/>
        <rFont val="宋体"/>
        <charset val="134"/>
      </rPr>
      <t>年</t>
    </r>
    <r>
      <rPr>
        <sz val="12"/>
        <rFont val="Times New Roman"/>
        <charset val="134"/>
      </rPr>
      <t>8</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</si>
  <si>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</si>
  <si>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</si>
  <si>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134"/>
      </rPr>
      <t>“</t>
    </r>
    <r>
      <rPr>
        <sz val="12"/>
        <rFont val="宋体"/>
        <charset val="134"/>
      </rPr>
      <t>企业、安全生产、环境保护、非公党建</t>
    </r>
    <r>
      <rPr>
        <sz val="12"/>
        <rFont val="Times New Roman"/>
        <charset val="134"/>
      </rPr>
      <t>”</t>
    </r>
    <r>
      <rPr>
        <sz val="12"/>
        <rFont val="宋体"/>
        <charset val="134"/>
      </rPr>
      <t>四个维度进行智能化服务管理，全程掌握全生命周期的发展状态、利用大数据进行科学分析、管理决策。</t>
    </r>
  </si>
  <si>
    <t>因方案调整暂停挂网招标</t>
  </si>
  <si>
    <t>26-9</t>
  </si>
  <si>
    <t>休宁经开区燕窝园区地块平整项目</t>
  </si>
  <si>
    <r>
      <rPr>
        <sz val="12"/>
        <rFont val="宋体"/>
        <charset val="134"/>
      </rPr>
      <t>平整项目地块约</t>
    </r>
    <r>
      <rPr>
        <sz val="12"/>
        <rFont val="Times New Roman"/>
        <charset val="134"/>
      </rPr>
      <t>416</t>
    </r>
    <r>
      <rPr>
        <sz val="12"/>
        <rFont val="宋体"/>
        <charset val="134"/>
      </rPr>
      <t>亩，分别对创业园南侧</t>
    </r>
    <r>
      <rPr>
        <sz val="12"/>
        <rFont val="Times New Roman"/>
        <charset val="134"/>
      </rPr>
      <t>30</t>
    </r>
    <r>
      <rPr>
        <sz val="12"/>
        <rFont val="宋体"/>
        <charset val="134"/>
      </rPr>
      <t>亩、京阪北侧</t>
    </r>
    <r>
      <rPr>
        <sz val="12"/>
        <rFont val="Times New Roman"/>
        <charset val="134"/>
      </rPr>
      <t>57</t>
    </r>
    <r>
      <rPr>
        <sz val="12"/>
        <rFont val="宋体"/>
        <charset val="134"/>
      </rPr>
      <t>亩、徽源电力南侧</t>
    </r>
    <r>
      <rPr>
        <sz val="12"/>
        <rFont val="Times New Roman"/>
        <charset val="134"/>
      </rPr>
      <t>129</t>
    </r>
    <r>
      <rPr>
        <sz val="12"/>
        <rFont val="宋体"/>
        <charset val="134"/>
      </rPr>
      <t>亩、科技路北侧</t>
    </r>
    <r>
      <rPr>
        <sz val="12"/>
        <rFont val="Times New Roman"/>
        <charset val="134"/>
      </rPr>
      <t>90</t>
    </r>
    <r>
      <rPr>
        <sz val="12"/>
        <rFont val="宋体"/>
        <charset val="134"/>
      </rPr>
      <t>亩、百花路北侧暨碧丛路西侧</t>
    </r>
    <r>
      <rPr>
        <sz val="12"/>
        <rFont val="Times New Roman"/>
        <charset val="134"/>
      </rPr>
      <t>87</t>
    </r>
    <r>
      <rPr>
        <sz val="12"/>
        <rFont val="宋体"/>
        <charset val="134"/>
      </rPr>
      <t>亩、幸福路</t>
    </r>
    <r>
      <rPr>
        <sz val="12"/>
        <rFont val="Times New Roman"/>
        <charset val="134"/>
      </rPr>
      <t>23</t>
    </r>
    <r>
      <rPr>
        <sz val="12"/>
        <rFont val="宋体"/>
        <charset val="134"/>
      </rPr>
      <t>亩共</t>
    </r>
    <r>
      <rPr>
        <sz val="12"/>
        <rFont val="Times New Roman"/>
        <charset val="134"/>
      </rPr>
      <t>7</t>
    </r>
    <r>
      <rPr>
        <sz val="12"/>
        <rFont val="宋体"/>
        <charset val="134"/>
      </rPr>
      <t>个地块场地平整。</t>
    </r>
  </si>
  <si>
    <r>
      <rPr>
        <sz val="12"/>
        <rFont val="宋体"/>
        <charset val="134"/>
      </rPr>
      <t>完成全部平整内容</t>
    </r>
    <r>
      <rPr>
        <sz val="12"/>
        <rFont val="宋体"/>
        <charset val="134"/>
      </rPr>
      <t>60%</t>
    </r>
  </si>
  <si>
    <t>属地乡镇摸底</t>
  </si>
  <si>
    <t>徽源电力南侧108亩场地平整已完工；徽商大道北侧27亩场地平整已完工。</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</si>
  <si>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</si>
  <si>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</si>
  <si>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黄山市休宁县经开区智慧材料产业园基础设施提升工程项目</t>
  </si>
  <si>
    <r>
      <rPr>
        <sz val="12"/>
        <rFont val="Times New Roman"/>
        <charset val="134"/>
      </rPr>
      <t>1</t>
    </r>
    <r>
      <rPr>
        <sz val="12"/>
        <rFont val="宋体"/>
        <charset val="134"/>
      </rPr>
      <t>、产业园基础设施工程</t>
    </r>
    <r>
      <rPr>
        <sz val="12"/>
        <rFont val="Times New Roman"/>
        <charset val="134"/>
      </rPr>
      <t xml:space="preserve"> </t>
    </r>
    <r>
      <rPr>
        <sz val="12"/>
        <rFont val="宋体"/>
        <charset val="134"/>
      </rPr>
      <t>（</t>
    </r>
    <r>
      <rPr>
        <sz val="12"/>
        <rFont val="Times New Roman"/>
        <charset val="134"/>
      </rPr>
      <t>1</t>
    </r>
    <r>
      <rPr>
        <sz val="12"/>
        <rFont val="宋体"/>
        <charset val="134"/>
      </rPr>
      <t>）芯屏新材料产业园基础设施二期工程</t>
    </r>
    <r>
      <rPr>
        <sz val="12"/>
        <rFont val="Times New Roman"/>
        <charset val="134"/>
      </rPr>
      <t xml:space="preserve"> </t>
    </r>
    <r>
      <rPr>
        <sz val="12"/>
        <rFont val="宋体"/>
        <charset val="134"/>
      </rPr>
      <t>本工程占地面积</t>
    </r>
    <r>
      <rPr>
        <sz val="12"/>
        <rFont val="Times New Roman"/>
        <charset val="134"/>
      </rPr>
      <t>70</t>
    </r>
    <r>
      <rPr>
        <sz val="12"/>
        <rFont val="宋体"/>
        <charset val="134"/>
      </rPr>
      <t>亩，总建筑面积</t>
    </r>
    <r>
      <rPr>
        <sz val="12"/>
        <rFont val="Times New Roman"/>
        <charset val="134"/>
      </rPr>
      <t>59200</t>
    </r>
    <r>
      <rPr>
        <sz val="12"/>
        <rFont val="宋体"/>
        <charset val="134"/>
      </rPr>
      <t>平方米，包括标准化厂房、仓储物流区、科技研发中心及配套服务用房等，配套建设周转及装卸场地、停车场工程、场地平整工程等室外工程。（</t>
    </r>
    <r>
      <rPr>
        <sz val="12"/>
        <rFont val="Times New Roman"/>
        <charset val="134"/>
      </rPr>
      <t>2</t>
    </r>
    <r>
      <rPr>
        <sz val="12"/>
        <rFont val="宋体"/>
        <charset val="134"/>
      </rPr>
      <t>）绿色材料产业园基础设施工程</t>
    </r>
    <r>
      <rPr>
        <sz val="12"/>
        <rFont val="Times New Roman"/>
        <charset val="134"/>
      </rPr>
      <t xml:space="preserve"> </t>
    </r>
    <r>
      <rPr>
        <sz val="12"/>
        <rFont val="宋体"/>
        <charset val="134"/>
      </rPr>
      <t>本工程占地面积</t>
    </r>
    <r>
      <rPr>
        <sz val="12"/>
        <rFont val="Times New Roman"/>
        <charset val="134"/>
      </rPr>
      <t>112</t>
    </r>
    <r>
      <rPr>
        <sz val="12"/>
        <rFont val="宋体"/>
        <charset val="134"/>
      </rPr>
      <t>亩，总建筑面积</t>
    </r>
    <r>
      <rPr>
        <sz val="12"/>
        <rFont val="Times New Roman"/>
        <charset val="134"/>
      </rPr>
      <t>14000</t>
    </r>
    <r>
      <rPr>
        <sz val="12"/>
        <rFont val="宋体"/>
        <charset val="134"/>
      </rPr>
      <t>平方米，包括定制厂房、标准化厂房及配套用房等，配套建设生态停车场、周转及装卸场地、场地平整工程等室外工程。（</t>
    </r>
    <r>
      <rPr>
        <sz val="12"/>
        <rFont val="Times New Roman"/>
        <charset val="134"/>
      </rPr>
      <t>3</t>
    </r>
    <r>
      <rPr>
        <sz val="12"/>
        <rFont val="宋体"/>
        <charset val="134"/>
      </rPr>
      <t>）电子信息产业园基础设施三期工程①孵化器</t>
    </r>
    <r>
      <rPr>
        <sz val="12"/>
        <rFont val="Times New Roman"/>
        <charset val="134"/>
      </rPr>
      <t>A</t>
    </r>
    <r>
      <rPr>
        <sz val="12"/>
        <rFont val="宋体"/>
        <charset val="134"/>
      </rPr>
      <t>区职工活动中心建设工程</t>
    </r>
    <r>
      <rPr>
        <sz val="12"/>
        <rFont val="Times New Roman"/>
        <charset val="134"/>
      </rPr>
      <t xml:space="preserve"> </t>
    </r>
    <r>
      <rPr>
        <sz val="12"/>
        <rFont val="宋体"/>
        <charset val="134"/>
      </rPr>
      <t>本工程占地面积</t>
    </r>
    <r>
      <rPr>
        <sz val="12"/>
        <rFont val="Times New Roman"/>
        <charset val="134"/>
      </rPr>
      <t>7.96</t>
    </r>
    <r>
      <rPr>
        <sz val="12"/>
        <rFont val="宋体"/>
        <charset val="134"/>
      </rPr>
      <t>亩，总建筑面积</t>
    </r>
    <r>
      <rPr>
        <sz val="12"/>
        <rFont val="Times New Roman"/>
        <charset val="134"/>
      </rPr>
      <t>13500</t>
    </r>
    <r>
      <rPr>
        <sz val="12"/>
        <rFont val="宋体"/>
        <charset val="134"/>
      </rPr>
      <t>平方米，包括厂房和职工活动中心等，配套建设室外工程。②孵化器</t>
    </r>
    <r>
      <rPr>
        <sz val="12"/>
        <rFont val="Times New Roman"/>
        <charset val="134"/>
      </rPr>
      <t>B</t>
    </r>
    <r>
      <rPr>
        <sz val="12"/>
        <rFont val="宋体"/>
        <charset val="134"/>
      </rPr>
      <t>区人才公寓新建工程</t>
    </r>
    <r>
      <rPr>
        <sz val="12"/>
        <rFont val="Times New Roman"/>
        <charset val="134"/>
      </rPr>
      <t xml:space="preserve"> </t>
    </r>
    <r>
      <rPr>
        <sz val="12"/>
        <rFont val="宋体"/>
        <charset val="134"/>
      </rPr>
      <t>本工程占地面积</t>
    </r>
    <r>
      <rPr>
        <sz val="12"/>
        <rFont val="Times New Roman"/>
        <charset val="134"/>
      </rPr>
      <t>10.04</t>
    </r>
    <r>
      <rPr>
        <sz val="12"/>
        <rFont val="宋体"/>
        <charset val="134"/>
      </rPr>
      <t>亩，建筑面积</t>
    </r>
    <r>
      <rPr>
        <sz val="12"/>
        <rFont val="Times New Roman"/>
        <charset val="134"/>
      </rPr>
      <t>10710.10</t>
    </r>
    <r>
      <rPr>
        <sz val="12"/>
        <rFont val="宋体"/>
        <charset val="134"/>
      </rPr>
      <t>平方米，配套建设室外工程、河系治理工程及生态步道等。③孵化器</t>
    </r>
    <r>
      <rPr>
        <sz val="12"/>
        <rFont val="Times New Roman"/>
        <charset val="134"/>
      </rPr>
      <t>D</t>
    </r>
    <r>
      <rPr>
        <sz val="12"/>
        <rFont val="宋体"/>
        <charset val="134"/>
      </rPr>
      <t>区基础设施提升工程</t>
    </r>
    <r>
      <rPr>
        <sz val="12"/>
        <rFont val="Times New Roman"/>
        <charset val="134"/>
      </rPr>
      <t xml:space="preserve"> </t>
    </r>
    <r>
      <rPr>
        <sz val="12"/>
        <rFont val="宋体"/>
        <charset val="134"/>
      </rPr>
      <t>本工程占地面积</t>
    </r>
    <r>
      <rPr>
        <sz val="12"/>
        <rFont val="Times New Roman"/>
        <charset val="134"/>
      </rPr>
      <t>100</t>
    </r>
    <r>
      <rPr>
        <sz val="12"/>
        <rFont val="宋体"/>
        <charset val="134"/>
      </rPr>
      <t>亩，包括标准化厂房新建工程</t>
    </r>
    <r>
      <rPr>
        <sz val="12"/>
        <rFont val="Times New Roman"/>
        <charset val="134"/>
      </rPr>
      <t>36000</t>
    </r>
    <r>
      <rPr>
        <sz val="12"/>
        <rFont val="宋体"/>
        <charset val="134"/>
      </rPr>
      <t>平方米、标准化厂房改造工程</t>
    </r>
    <r>
      <rPr>
        <sz val="12"/>
        <rFont val="Times New Roman"/>
        <charset val="134"/>
      </rPr>
      <t>60000</t>
    </r>
    <r>
      <rPr>
        <sz val="12"/>
        <rFont val="宋体"/>
        <charset val="134"/>
      </rPr>
      <t>平方米以及室外工程等。④汽车电子测试产业园基础设施工程</t>
    </r>
    <r>
      <rPr>
        <sz val="12"/>
        <rFont val="Times New Roman"/>
        <charset val="134"/>
      </rPr>
      <t xml:space="preserve"> </t>
    </r>
    <r>
      <rPr>
        <sz val="12"/>
        <rFont val="宋体"/>
        <charset val="134"/>
      </rPr>
      <t>本工程占地面积</t>
    </r>
    <r>
      <rPr>
        <sz val="12"/>
        <rFont val="Times New Roman"/>
        <charset val="134"/>
      </rPr>
      <t>100</t>
    </r>
    <r>
      <rPr>
        <sz val="12"/>
        <rFont val="宋体"/>
        <charset val="134"/>
      </rPr>
      <t>亩，总建筑面积</t>
    </r>
    <r>
      <rPr>
        <sz val="12"/>
        <rFont val="Times New Roman"/>
        <charset val="134"/>
      </rPr>
      <t>19000</t>
    </r>
    <r>
      <rPr>
        <sz val="12"/>
        <rFont val="宋体"/>
        <charset val="134"/>
      </rPr>
      <t>平方米，包括汽车测试数据中心、汽车测试中心及配套服务用房等，配套建设封闭式试车场地、停车场工程、道路及配套工程等室外工程。（</t>
    </r>
    <r>
      <rPr>
        <sz val="12"/>
        <rFont val="Times New Roman"/>
        <charset val="134"/>
      </rPr>
      <t>4</t>
    </r>
    <r>
      <rPr>
        <sz val="12"/>
        <rFont val="宋体"/>
        <charset val="134"/>
      </rPr>
      <t>）综合物流产业园基础设施工程</t>
    </r>
    <r>
      <rPr>
        <sz val="12"/>
        <rFont val="Times New Roman"/>
        <charset val="134"/>
      </rPr>
      <t xml:space="preserve"> </t>
    </r>
    <r>
      <rPr>
        <sz val="12"/>
        <rFont val="宋体"/>
        <charset val="134"/>
      </rPr>
      <t>本工程占地面积</t>
    </r>
    <r>
      <rPr>
        <sz val="12"/>
        <rFont val="Times New Roman"/>
        <charset val="134"/>
      </rPr>
      <t>20</t>
    </r>
    <r>
      <rPr>
        <sz val="12"/>
        <rFont val="宋体"/>
        <charset val="134"/>
      </rPr>
      <t>亩，总建筑面积</t>
    </r>
    <r>
      <rPr>
        <sz val="12"/>
        <rFont val="Times New Roman"/>
        <charset val="134"/>
      </rPr>
      <t>25000</t>
    </r>
    <r>
      <rPr>
        <sz val="12"/>
        <rFont val="宋体"/>
        <charset val="134"/>
      </rPr>
      <t>平方米，包括普通仓储用房、综合冷链仓库、综合服务用房等，配套建设周转及装卸场地、停车场工程等室外工程。</t>
    </r>
    <r>
      <rPr>
        <sz val="12"/>
        <rFont val="Times New Roman"/>
        <charset val="134"/>
      </rPr>
      <t xml:space="preserve">
2</t>
    </r>
    <r>
      <rPr>
        <sz val="12"/>
        <rFont val="宋体"/>
        <charset val="134"/>
      </rPr>
      <t>、产业园配套设施工程</t>
    </r>
    <r>
      <rPr>
        <sz val="12"/>
        <rFont val="Times New Roman"/>
        <charset val="134"/>
      </rPr>
      <t xml:space="preserve"> </t>
    </r>
    <r>
      <rPr>
        <sz val="12"/>
        <rFont val="宋体"/>
        <charset val="134"/>
      </rPr>
      <t>本工程包括园区道路提升工程长</t>
    </r>
    <r>
      <rPr>
        <sz val="12"/>
        <rFont val="Times New Roman"/>
        <charset val="134"/>
      </rPr>
      <t>4130</t>
    </r>
    <r>
      <rPr>
        <sz val="12"/>
        <rFont val="宋体"/>
        <charset val="134"/>
      </rPr>
      <t>米，宽</t>
    </r>
    <r>
      <rPr>
        <sz val="12"/>
        <rFont val="Times New Roman"/>
        <charset val="134"/>
      </rPr>
      <t>15-18</t>
    </r>
    <r>
      <rPr>
        <sz val="12"/>
        <rFont val="宋体"/>
        <charset val="134"/>
      </rPr>
      <t>米，雨污管网提升工程</t>
    </r>
    <r>
      <rPr>
        <sz val="12"/>
        <rFont val="Times New Roman"/>
        <charset val="134"/>
      </rPr>
      <t>15530</t>
    </r>
    <r>
      <rPr>
        <sz val="12"/>
        <rFont val="宋体"/>
        <charset val="134"/>
      </rPr>
      <t>米，金佛路边坡治理工程</t>
    </r>
    <r>
      <rPr>
        <sz val="12"/>
        <rFont val="Times New Roman"/>
        <charset val="134"/>
      </rPr>
      <t>331.13</t>
    </r>
    <r>
      <rPr>
        <sz val="12"/>
        <rFont val="宋体"/>
        <charset val="134"/>
      </rPr>
      <t>米，配套设施工程及场地平整工程等。</t>
    </r>
  </si>
  <si>
    <r>
      <rPr>
        <sz val="12"/>
        <rFont val="宋体"/>
        <charset val="134"/>
      </rPr>
      <t>休宁经开区基础设施建设（二期）项目专项债建设资金前期申报暂未成功，近日省财政厅评审通过，下步通过国家财政部审核按额度发行，导致</t>
    </r>
    <r>
      <rPr>
        <sz val="12"/>
        <rFont val="Times New Roman"/>
        <charset val="134"/>
      </rPr>
      <t>2024</t>
    </r>
    <r>
      <rPr>
        <sz val="12"/>
        <rFont val="宋体"/>
        <charset val="134"/>
      </rPr>
      <t>年二期重点项目因资金未落实无法继续推进</t>
    </r>
  </si>
  <si>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</si>
  <si>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</si>
  <si>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</si>
  <si>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</si>
  <si>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</si>
  <si>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</si>
  <si>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134"/>
      </rPr>
      <t>B</t>
    </r>
    <r>
      <rPr>
        <sz val="12"/>
        <rFont val="宋体"/>
        <charset val="134"/>
      </rPr>
      <t>区提升改造工程</t>
    </r>
  </si>
  <si>
    <r>
      <rPr>
        <sz val="12"/>
        <rFont val="宋体"/>
        <charset val="134"/>
      </rPr>
      <t>芯屏</t>
    </r>
    <r>
      <rPr>
        <sz val="12"/>
        <rFont val="Times New Roman"/>
        <charset val="134"/>
      </rPr>
      <t>B</t>
    </r>
    <r>
      <rPr>
        <sz val="12"/>
        <rFont val="宋体"/>
        <charset val="134"/>
      </rPr>
      <t>区</t>
    </r>
    <r>
      <rPr>
        <sz val="12"/>
        <rFont val="Times New Roman"/>
        <charset val="134"/>
      </rPr>
      <t>4</t>
    </r>
    <r>
      <rPr>
        <sz val="12"/>
        <rFont val="宋体"/>
        <charset val="134"/>
      </rPr>
      <t>栋厂房约</t>
    </r>
    <r>
      <rPr>
        <sz val="12"/>
        <rFont val="Times New Roman"/>
        <charset val="134"/>
      </rPr>
      <t>3</t>
    </r>
    <r>
      <rPr>
        <sz val="12"/>
        <rFont val="宋体"/>
        <charset val="134"/>
      </rPr>
      <t>万平方米提升改造，及厂区内道路、管网等配套设施建设。</t>
    </r>
  </si>
  <si>
    <r>
      <rPr>
        <sz val="12"/>
        <rFont val="宋体"/>
        <charset val="134"/>
      </rPr>
      <t>完成</t>
    </r>
    <r>
      <rPr>
        <sz val="12"/>
        <rFont val="宋体"/>
        <charset val="134"/>
      </rPr>
      <t>4</t>
    </r>
    <r>
      <rPr>
        <sz val="12"/>
        <rFont val="宋体"/>
        <charset val="134"/>
      </rPr>
      <t>栋厂房维修改造</t>
    </r>
  </si>
  <si>
    <t>芯屏新材料产业园B区（1#2#4#6#）厂房提升改造及园区基础设施配套工程</t>
  </si>
  <si>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</si>
  <si>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</si>
  <si>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</si>
  <si>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</si>
  <si>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</si>
  <si>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</si>
  <si>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</si>
  <si>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134"/>
      </rPr>
      <t>-</t>
    </r>
    <r>
      <rPr>
        <sz val="12"/>
        <rFont val="宋体"/>
        <charset val="134"/>
      </rPr>
      <t>天宝路）道路工程</t>
    </r>
  </si>
  <si>
    <r>
      <rPr>
        <sz val="12"/>
        <rFont val="宋体"/>
        <charset val="134"/>
      </rPr>
      <t>新建道路长</t>
    </r>
    <r>
      <rPr>
        <sz val="12"/>
        <rFont val="Times New Roman"/>
        <charset val="134"/>
      </rPr>
      <t>442</t>
    </r>
    <r>
      <rPr>
        <sz val="12"/>
        <rFont val="宋体"/>
        <charset val="134"/>
      </rPr>
      <t>米，宽</t>
    </r>
    <r>
      <rPr>
        <sz val="12"/>
        <rFont val="Times New Roman"/>
        <charset val="134"/>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</si>
  <si>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</si>
  <si>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</si>
  <si>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134"/>
      </rPr>
      <t>2024</t>
    </r>
    <r>
      <rPr>
        <sz val="12"/>
        <rFont val="宋体"/>
        <charset val="134"/>
      </rPr>
      <t>年</t>
    </r>
    <r>
      <rPr>
        <sz val="12"/>
        <rFont val="Times New Roman"/>
        <charset val="134"/>
      </rPr>
      <t>10</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</si>
  <si>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27-5</t>
  </si>
  <si>
    <r>
      <rPr>
        <sz val="12"/>
        <rFont val="宋体"/>
        <charset val="134"/>
      </rPr>
      <t>休宁经开区基础设施建设项目</t>
    </r>
    <r>
      <rPr>
        <sz val="12"/>
        <rFont val="Times New Roman"/>
        <charset val="134"/>
      </rPr>
      <t>--</t>
    </r>
    <r>
      <rPr>
        <sz val="12"/>
        <rFont val="宋体"/>
        <charset val="134"/>
      </rPr>
      <t>园区幸福路道路工程</t>
    </r>
  </si>
  <si>
    <r>
      <rPr>
        <sz val="12"/>
        <rFont val="宋体"/>
        <charset val="134"/>
      </rPr>
      <t>新建幸福路长约</t>
    </r>
    <r>
      <rPr>
        <sz val="12"/>
        <rFont val="Times New Roman"/>
        <charset val="134"/>
      </rPr>
      <t>1000</t>
    </r>
    <r>
      <rPr>
        <sz val="12"/>
        <rFont val="宋体"/>
        <charset val="134"/>
      </rPr>
      <t>米、宽</t>
    </r>
    <r>
      <rPr>
        <sz val="12"/>
        <rFont val="Times New Roman"/>
        <charset val="134"/>
      </rPr>
      <t>15</t>
    </r>
    <r>
      <rPr>
        <sz val="12"/>
        <rFont val="宋体"/>
        <charset val="134"/>
      </rPr>
      <t>米，雨污水管网及其他配套设施建设，包含征地拆迁等。</t>
    </r>
  </si>
  <si>
    <r>
      <rPr>
        <sz val="12"/>
        <rFont val="Times New Roman"/>
        <charset val="134"/>
      </rPr>
      <t>35</t>
    </r>
    <r>
      <rPr>
        <sz val="12"/>
        <rFont val="宋体"/>
        <charset val="134"/>
      </rPr>
      <t>亩</t>
    </r>
  </si>
  <si>
    <r>
      <rPr>
        <sz val="12"/>
        <rFont val="Times New Roman"/>
        <charset val="134"/>
      </rPr>
      <t>1</t>
    </r>
    <r>
      <rPr>
        <sz val="12"/>
        <rFont val="宋体"/>
        <charset val="134"/>
      </rPr>
      <t>户</t>
    </r>
  </si>
  <si>
    <t>无</t>
  </si>
  <si>
    <t>控制价清单已编制完成，待土地指标下达后再推进</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</si>
  <si>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</si>
  <si>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-2024</t>
    </r>
    <r>
      <rPr>
        <sz val="12"/>
        <rFont val="宋体"/>
        <charset val="134"/>
      </rPr>
      <t>年</t>
    </r>
    <r>
      <rPr>
        <sz val="12"/>
        <rFont val="Times New Roman"/>
        <charset val="134"/>
      </rPr>
      <t>9</t>
    </r>
    <r>
      <rPr>
        <sz val="12"/>
        <rFont val="宋体"/>
        <charset val="134"/>
      </rPr>
      <t>月</t>
    </r>
  </si>
  <si>
    <t>27-6</t>
  </si>
  <si>
    <t>休宁经开区汽车测试产业基地项目</t>
  </si>
  <si>
    <r>
      <rPr>
        <sz val="12"/>
        <rFont val="宋体"/>
        <charset val="134"/>
      </rPr>
      <t>占地面积约</t>
    </r>
    <r>
      <rPr>
        <sz val="12"/>
        <rFont val="Times New Roman"/>
        <charset val="134"/>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</si>
  <si>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</si>
  <si>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</si>
  <si>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</si>
  <si>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134"/>
      </rPr>
      <t>该项目占地</t>
    </r>
    <r>
      <rPr>
        <sz val="12"/>
        <rFont val="Times New Roman"/>
        <charset val="134"/>
      </rPr>
      <t>15</t>
    </r>
    <r>
      <rPr>
        <sz val="12"/>
        <rFont val="宋体"/>
        <charset val="134"/>
      </rPr>
      <t>亩，根据《城市消防站建设标准》建标</t>
    </r>
    <r>
      <rPr>
        <sz val="12"/>
        <rFont val="Times New Roman"/>
        <charset val="134"/>
      </rPr>
      <t xml:space="preserve"> 152-2017</t>
    </r>
    <r>
      <rPr>
        <sz val="12"/>
        <rFont val="宋体"/>
        <charset val="134"/>
      </rPr>
      <t>规范要求，建设战勤保障站一座，建设面积</t>
    </r>
    <r>
      <rPr>
        <sz val="12"/>
        <rFont val="Times New Roman"/>
        <charset val="134"/>
      </rPr>
      <t>6000</t>
    </r>
    <r>
      <rPr>
        <sz val="12"/>
        <rFont val="宋体"/>
        <charset val="134"/>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</si>
  <si>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</si>
  <si>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</si>
  <si>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</si>
  <si>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</si>
  <si>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134"/>
      </rPr>
      <t>6</t>
    </r>
    <r>
      <rPr>
        <sz val="12"/>
        <rFont val="宋体"/>
        <charset val="134"/>
      </rPr>
      <t>个集中式污水处理站点，铺设污水管道将新建路基、机耕路工程改为现状混凝土道路修复工程</t>
    </r>
    <r>
      <rPr>
        <sz val="12"/>
        <rFont val="Times New Roman"/>
        <charset val="134"/>
      </rPr>
      <t>2000</t>
    </r>
    <r>
      <rPr>
        <sz val="12"/>
        <rFont val="宋体"/>
        <charset val="134"/>
      </rPr>
      <t>米。</t>
    </r>
  </si>
  <si>
    <t>休宁县亚行贷款新安江流域生态保护和绿色发展</t>
  </si>
  <si>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-2025</t>
    </r>
    <r>
      <rPr>
        <sz val="12"/>
        <rFont val="宋体"/>
        <charset val="134"/>
      </rPr>
      <t>年</t>
    </r>
    <r>
      <rPr>
        <sz val="12"/>
        <rFont val="Times New Roman"/>
        <charset val="134"/>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</si>
  <si>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</si>
  <si>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</si>
  <si>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</si>
  <si>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</si>
  <si>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134"/>
      </rPr>
      <t>3500</t>
    </r>
    <r>
      <rPr>
        <sz val="12"/>
        <rFont val="宋体"/>
        <charset val="134"/>
      </rPr>
      <t>米，化粪池、隔油池</t>
    </r>
    <r>
      <rPr>
        <sz val="12"/>
        <rFont val="Times New Roman"/>
        <charset val="134"/>
      </rPr>
      <t>100</t>
    </r>
    <r>
      <rPr>
        <sz val="12"/>
        <rFont val="宋体"/>
        <charset val="134"/>
      </rPr>
      <t>座，新建集中污水处理站点</t>
    </r>
    <r>
      <rPr>
        <sz val="12"/>
        <rFont val="Times New Roman"/>
        <charset val="134"/>
      </rPr>
      <t>5</t>
    </r>
    <r>
      <rPr>
        <sz val="12"/>
        <rFont val="宋体"/>
        <charset val="134"/>
      </rPr>
      <t>座，分散净化槽站点</t>
    </r>
    <r>
      <rPr>
        <sz val="12"/>
        <rFont val="Times New Roman"/>
        <charset val="134"/>
      </rPr>
      <t>1</t>
    </r>
    <r>
      <rPr>
        <sz val="12"/>
        <rFont val="宋体"/>
        <charset val="134"/>
      </rPr>
      <t>座，单户分散处理设施</t>
    </r>
    <r>
      <rPr>
        <sz val="12"/>
        <rFont val="Times New Roman"/>
        <charset val="134"/>
      </rPr>
      <t>7</t>
    </r>
    <r>
      <rPr>
        <sz val="12"/>
        <rFont val="宋体"/>
        <charset val="134"/>
      </rPr>
      <t>座，新建驳岸</t>
    </r>
    <r>
      <rPr>
        <sz val="12"/>
        <rFont val="Times New Roman"/>
        <charset val="134"/>
      </rPr>
      <t>300</t>
    </r>
    <r>
      <rPr>
        <sz val="12"/>
        <rFont val="宋体"/>
        <charset val="134"/>
      </rPr>
      <t>米，新建生产步道</t>
    </r>
    <r>
      <rPr>
        <sz val="12"/>
        <rFont val="Times New Roman"/>
        <charset val="134"/>
      </rPr>
      <t>1000</t>
    </r>
    <r>
      <rPr>
        <sz val="12"/>
        <rFont val="宋体"/>
        <charset val="134"/>
      </rPr>
      <t>米，道路修复</t>
    </r>
    <r>
      <rPr>
        <sz val="12"/>
        <rFont val="Times New Roman"/>
        <charset val="134"/>
      </rPr>
      <t>2000</t>
    </r>
    <r>
      <rPr>
        <sz val="12"/>
        <rFont val="宋体"/>
        <charset val="134"/>
      </rPr>
      <t>米。</t>
    </r>
  </si>
  <si>
    <r>
      <rPr>
        <sz val="12"/>
        <rFont val="宋体"/>
        <charset val="134"/>
      </rPr>
      <t>新建污水管道</t>
    </r>
    <r>
      <rPr>
        <sz val="12"/>
        <rFont val="宋体"/>
        <charset val="134"/>
      </rPr>
      <t>3500</t>
    </r>
    <r>
      <rPr>
        <sz val="12"/>
        <rFont val="宋体"/>
        <charset val="134"/>
      </rPr>
      <t>米，化粪池、隔油池</t>
    </r>
    <r>
      <rPr>
        <sz val="12"/>
        <rFont val="宋体"/>
        <charset val="134"/>
      </rPr>
      <t>100</t>
    </r>
    <r>
      <rPr>
        <sz val="12"/>
        <rFont val="宋体"/>
        <charset val="134"/>
      </rPr>
      <t>座，新建集中污水处理站点</t>
    </r>
    <r>
      <rPr>
        <sz val="12"/>
        <rFont val="宋体"/>
        <charset val="134"/>
      </rPr>
      <t>5</t>
    </r>
    <r>
      <rPr>
        <sz val="12"/>
        <rFont val="宋体"/>
        <charset val="134"/>
      </rPr>
      <t>座，分散净化槽站点</t>
    </r>
    <r>
      <rPr>
        <sz val="12"/>
        <rFont val="宋体"/>
        <charset val="134"/>
      </rPr>
      <t>1</t>
    </r>
    <r>
      <rPr>
        <sz val="12"/>
        <rFont val="宋体"/>
        <charset val="134"/>
      </rPr>
      <t>座，单户分散处理设施</t>
    </r>
    <r>
      <rPr>
        <sz val="12"/>
        <rFont val="宋体"/>
        <charset val="134"/>
      </rPr>
      <t>7</t>
    </r>
    <r>
      <rPr>
        <sz val="12"/>
        <rFont val="宋体"/>
        <charset val="134"/>
      </rPr>
      <t>座，新建驳岸</t>
    </r>
    <r>
      <rPr>
        <sz val="12"/>
        <rFont val="宋体"/>
        <charset val="134"/>
      </rPr>
      <t>300</t>
    </r>
    <r>
      <rPr>
        <sz val="12"/>
        <rFont val="宋体"/>
        <charset val="134"/>
      </rPr>
      <t>米</t>
    </r>
  </si>
  <si>
    <t>安徽黄山新安江流域生态保护和绿色发展项目（白际项目点）</t>
  </si>
  <si>
    <t>1.已完成DN200管道2720米，占图纸设计工程量95%。2.化粪池45座，格栅井95座，支管75约1200米，110完成约1180米，占设计图纸工程量80%。3.检查井完成117座，4.浆砌块石挡墙455米。5.路面恢复约4000m2</t>
  </si>
  <si>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-2025</t>
    </r>
    <r>
      <rPr>
        <sz val="12"/>
        <rFont val="宋体"/>
        <charset val="134"/>
      </rPr>
      <t>年</t>
    </r>
    <r>
      <rPr>
        <sz val="12"/>
        <rFont val="Times New Roman"/>
        <charset val="134"/>
      </rPr>
      <t>1</t>
    </r>
    <r>
      <rPr>
        <sz val="12"/>
        <rFont val="宋体"/>
        <charset val="134"/>
      </rPr>
      <t>月</t>
    </r>
  </si>
  <si>
    <t>28-2</t>
  </si>
  <si>
    <t>东临溪镇农村污水治理工程</t>
  </si>
  <si>
    <t>东临溪镇人民政府</t>
  </si>
  <si>
    <t>东临溪镇</t>
  </si>
  <si>
    <r>
      <rPr>
        <sz val="12"/>
        <rFont val="宋体"/>
        <charset val="134"/>
      </rPr>
      <t>新建污水管网延伸段</t>
    </r>
    <r>
      <rPr>
        <sz val="12"/>
        <rFont val="Times New Roman"/>
        <charset val="134"/>
      </rPr>
      <t>16422</t>
    </r>
    <r>
      <rPr>
        <sz val="12"/>
        <rFont val="宋体"/>
        <charset val="134"/>
      </rPr>
      <t>米，其中主管道铺设</t>
    </r>
    <r>
      <rPr>
        <sz val="12"/>
        <rFont val="Times New Roman"/>
        <charset val="134"/>
      </rPr>
      <t>DN600</t>
    </r>
    <r>
      <rPr>
        <sz val="12"/>
        <rFont val="宋体"/>
        <charset val="134"/>
      </rPr>
      <t>毫米Ⅱ级钢筋混凝土管</t>
    </r>
    <r>
      <rPr>
        <sz val="12"/>
        <rFont val="Times New Roman"/>
        <charset val="134"/>
      </rPr>
      <t>398</t>
    </r>
    <r>
      <rPr>
        <sz val="12"/>
        <rFont val="宋体"/>
        <charset val="134"/>
      </rPr>
      <t>米、</t>
    </r>
    <r>
      <rPr>
        <sz val="12"/>
        <rFont val="Times New Roman"/>
        <charset val="134"/>
      </rPr>
      <t>DN500</t>
    </r>
    <r>
      <rPr>
        <sz val="12"/>
        <rFont val="宋体"/>
        <charset val="134"/>
      </rPr>
      <t>毫米Ⅱ级钢筋混凝土管</t>
    </r>
    <r>
      <rPr>
        <sz val="12"/>
        <rFont val="Times New Roman"/>
        <charset val="134"/>
      </rPr>
      <t>3289</t>
    </r>
    <r>
      <rPr>
        <sz val="12"/>
        <rFont val="宋体"/>
        <charset val="134"/>
      </rPr>
      <t>米、</t>
    </r>
    <r>
      <rPr>
        <sz val="12"/>
        <rFont val="Times New Roman"/>
        <charset val="134"/>
      </rPr>
      <t>DN400</t>
    </r>
    <r>
      <rPr>
        <sz val="12"/>
        <rFont val="宋体"/>
        <charset val="134"/>
      </rPr>
      <t>毫米Ⅱ级钢筋混凝土管</t>
    </r>
    <r>
      <rPr>
        <sz val="12"/>
        <rFont val="Times New Roman"/>
        <charset val="134"/>
      </rPr>
      <t>2721</t>
    </r>
    <r>
      <rPr>
        <sz val="12"/>
        <rFont val="宋体"/>
        <charset val="134"/>
      </rPr>
      <t>米、</t>
    </r>
    <r>
      <rPr>
        <sz val="12"/>
        <rFont val="Times New Roman"/>
        <charset val="134"/>
      </rPr>
      <t>DN300</t>
    </r>
    <r>
      <rPr>
        <sz val="12"/>
        <rFont val="宋体"/>
        <charset val="134"/>
      </rPr>
      <t>毫米</t>
    </r>
    <r>
      <rPr>
        <sz val="12"/>
        <rFont val="Times New Roman"/>
        <charset val="134"/>
      </rPr>
      <t>HDPE</t>
    </r>
    <r>
      <rPr>
        <sz val="12"/>
        <rFont val="宋体"/>
        <charset val="134"/>
      </rPr>
      <t>塑钢缠绕管</t>
    </r>
    <r>
      <rPr>
        <sz val="12"/>
        <rFont val="Times New Roman"/>
        <charset val="134"/>
      </rPr>
      <t>3042</t>
    </r>
    <r>
      <rPr>
        <sz val="12"/>
        <rFont val="宋体"/>
        <charset val="134"/>
      </rPr>
      <t>米、新建入户管网</t>
    </r>
    <r>
      <rPr>
        <sz val="12"/>
        <rFont val="Times New Roman"/>
        <charset val="134"/>
      </rPr>
      <t>DN110</t>
    </r>
    <r>
      <rPr>
        <sz val="12"/>
        <rFont val="宋体"/>
        <charset val="134"/>
      </rPr>
      <t>毫米</t>
    </r>
    <r>
      <rPr>
        <sz val="12"/>
        <rFont val="Times New Roman"/>
        <charset val="134"/>
      </rPr>
      <t>6768</t>
    </r>
    <r>
      <rPr>
        <sz val="12"/>
        <rFont val="宋体"/>
        <charset val="134"/>
      </rPr>
      <t>米、下穿水渠球磨铸铁管</t>
    </r>
    <r>
      <rPr>
        <sz val="12"/>
        <rFont val="Times New Roman"/>
        <charset val="134"/>
      </rPr>
      <t>150</t>
    </r>
    <r>
      <rPr>
        <sz val="12"/>
        <rFont val="宋体"/>
        <charset val="134"/>
      </rPr>
      <t>米、地埋式提升泵站一座、新建化粪池</t>
    </r>
    <r>
      <rPr>
        <sz val="12"/>
        <rFont val="Times New Roman"/>
        <charset val="134"/>
      </rPr>
      <t>500</t>
    </r>
    <r>
      <rPr>
        <sz val="12"/>
        <rFont val="宋体"/>
        <charset val="134"/>
      </rPr>
      <t>只、路面恢复</t>
    </r>
    <r>
      <rPr>
        <sz val="12"/>
        <rFont val="Times New Roman"/>
        <charset val="134"/>
      </rPr>
      <t>20654</t>
    </r>
    <r>
      <rPr>
        <sz val="12"/>
        <rFont val="宋体"/>
        <charset val="134"/>
      </rPr>
      <t>平方米、给水管网恢复</t>
    </r>
    <r>
      <rPr>
        <sz val="12"/>
        <rFont val="Times New Roman"/>
        <charset val="134"/>
      </rPr>
      <t>9478</t>
    </r>
    <r>
      <rPr>
        <sz val="12"/>
        <rFont val="宋体"/>
        <charset val="134"/>
      </rPr>
      <t>米；村庄支管道铺设</t>
    </r>
    <r>
      <rPr>
        <sz val="12"/>
        <rFont val="Times New Roman"/>
        <charset val="134"/>
      </rPr>
      <t>DN300</t>
    </r>
    <r>
      <rPr>
        <sz val="12"/>
        <rFont val="宋体"/>
        <charset val="134"/>
      </rPr>
      <t>毫米</t>
    </r>
    <r>
      <rPr>
        <sz val="12"/>
        <rFont val="Times New Roman"/>
        <charset val="134"/>
      </rPr>
      <t>-DN400</t>
    </r>
    <r>
      <rPr>
        <sz val="12"/>
        <rFont val="宋体"/>
        <charset val="134"/>
      </rPr>
      <t>毫米Ⅱ级钢筋混凝土管</t>
    </r>
    <r>
      <rPr>
        <sz val="12"/>
        <rFont val="Times New Roman"/>
        <charset val="134"/>
      </rPr>
      <t>6972</t>
    </r>
    <r>
      <rPr>
        <sz val="12"/>
        <rFont val="宋体"/>
        <charset val="134"/>
      </rPr>
      <t>米、路面恢复</t>
    </r>
    <r>
      <rPr>
        <sz val="12"/>
        <rFont val="Times New Roman"/>
        <charset val="134"/>
      </rPr>
      <t>15411</t>
    </r>
    <r>
      <rPr>
        <sz val="12"/>
        <rFont val="宋体"/>
        <charset val="134"/>
      </rPr>
      <t>平方米。</t>
    </r>
  </si>
  <si>
    <t>完成主管道铺设约5千米，接户管7千米，化粪池改造100座，新建隔油池100座</t>
  </si>
  <si>
    <t>东临溪镇汊水河水源地保护下游农村污水扩面治理工程</t>
  </si>
  <si>
    <t>N200塑钢缠绕管已完成6030米。DN300塑钢缠绕管已完成850米。DN300钢筋混凝土管已完成2800米。DN400钢筋混凝土管一样啊1450米。Φ315污水检查井已完成345座。Φ450污水检查井已完成38座；Φ700污水检查井已完成98座；Φ1000污水检查井已完成84座；成品化粪池，隔油池已完成305座；污水支管已完成14000米；路面修复已完成14500平方；自来水管道pe给水管已完成7680米；雨水边沟已完成1395米；现浇构件钢筋已完成67T</t>
  </si>
  <si>
    <t>临时征地未开展</t>
  </si>
  <si>
    <t>临时征地资金未下达</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</si>
  <si>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-2025</t>
    </r>
    <r>
      <rPr>
        <sz val="12"/>
        <rFont val="宋体"/>
        <charset val="134"/>
      </rPr>
      <t>年</t>
    </r>
    <r>
      <rPr>
        <sz val="12"/>
        <rFont val="Times New Roman"/>
        <charset val="134"/>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</si>
  <si>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</si>
  <si>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</si>
  <si>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</si>
  <si>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</si>
  <si>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</si>
  <si>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t>1.已完成四条路人行道砼水砼浇筑21600平方米，四条道路路侧石、路缘石、树池安装约13.7公里。2.已完成。雨、污水管道开挖修复约2.1公里，天宝路、龙跃路、白岳路、福寺路非开挖修复（局部树脂固化法修复50环、不锈钢双涨圈38处、紫外光固化法修复1810米）。3.四条道路路面病害修复浇筑C30砼约11800平方米。4.已完成4条道路沥青路面底层面层浇筑45000平方，5.已完成路面标线施工3.5公里</t>
  </si>
  <si>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</si>
  <si>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</si>
  <si>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</si>
  <si>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</si>
  <si>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</si>
  <si>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</si>
  <si>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134"/>
      </rPr>
      <t>16.57</t>
    </r>
    <r>
      <rPr>
        <sz val="12"/>
        <rFont val="宋体"/>
        <charset val="134"/>
      </rPr>
      <t>千米（全长</t>
    </r>
    <r>
      <rPr>
        <sz val="12"/>
        <rFont val="Times New Roman"/>
        <charset val="134"/>
      </rPr>
      <t>31.193</t>
    </r>
    <r>
      <rPr>
        <sz val="12"/>
        <rFont val="宋体"/>
        <charset val="134"/>
      </rPr>
      <t>千米），其中汪村镇互通连接线长</t>
    </r>
    <r>
      <rPr>
        <sz val="12"/>
        <rFont val="Times New Roman"/>
        <charset val="134"/>
      </rPr>
      <t>2.81</t>
    </r>
    <r>
      <rPr>
        <sz val="12"/>
        <rFont val="宋体"/>
        <charset val="134"/>
      </rPr>
      <t>千米。</t>
    </r>
  </si>
  <si>
    <t>阶段性完工</t>
  </si>
  <si>
    <t>德上高速</t>
  </si>
  <si>
    <t>路基工程完成防排水工程169方，客土喷播6716方，锚杆框格梁529方。桥梁工程完成桩基18根，承台9个，完成墩柱7根，完成盖梁16个，完成40米预制T梁68个，梁板安装55个。隧道工程洞身开挖施工1181米，二衬施工956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</si>
  <si>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</si>
  <si>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</si>
  <si>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r>
      <rPr>
        <sz val="12"/>
        <rFont val="Times New Roman"/>
        <charset val="134"/>
      </rPr>
      <t>F008</t>
    </r>
    <r>
      <rPr>
        <sz val="12"/>
        <rFont val="宋体"/>
        <charset val="134"/>
      </rPr>
      <t>屯溪至休歙界改建工程许家棚至</t>
    </r>
    <r>
      <rPr>
        <sz val="12"/>
        <rFont val="Times New Roman"/>
        <charset val="134"/>
      </rPr>
      <t xml:space="preserve">
</t>
    </r>
    <r>
      <rPr>
        <sz val="12"/>
        <rFont val="宋体"/>
        <charset val="134"/>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</si>
  <si>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</si>
  <si>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</si>
  <si>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</si>
  <si>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</si>
  <si>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</si>
  <si>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</si>
  <si>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134"/>
      </rPr>
      <t>2024</t>
    </r>
    <r>
      <rPr>
        <sz val="12"/>
        <rFont val="宋体"/>
        <charset val="134"/>
      </rPr>
      <t>年</t>
    </r>
    <r>
      <rPr>
        <sz val="12"/>
        <rFont val="Times New Roman"/>
        <charset val="134"/>
      </rPr>
      <t>8</t>
    </r>
    <r>
      <rPr>
        <sz val="12"/>
        <rFont val="宋体"/>
        <charset val="134"/>
      </rPr>
      <t>月</t>
    </r>
    <r>
      <rPr>
        <sz val="12"/>
        <rFont val="Times New Roman"/>
        <charset val="134"/>
      </rPr>
      <t>-2025</t>
    </r>
    <r>
      <rPr>
        <sz val="12"/>
        <rFont val="宋体"/>
        <charset val="134"/>
      </rPr>
      <t>年</t>
    </r>
    <r>
      <rPr>
        <sz val="12"/>
        <rFont val="Times New Roman"/>
        <charset val="134"/>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</si>
  <si>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</si>
  <si>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</si>
  <si>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</si>
  <si>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</si>
  <si>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</si>
  <si>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</si>
  <si>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134"/>
      </rPr>
      <t>2024</t>
    </r>
    <r>
      <rPr>
        <sz val="12"/>
        <rFont val="宋体"/>
        <charset val="134"/>
      </rPr>
      <t>年</t>
    </r>
    <r>
      <rPr>
        <sz val="12"/>
        <rFont val="Times New Roman"/>
        <charset val="134"/>
      </rPr>
      <t>9</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</si>
  <si>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</si>
  <si>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</si>
  <si>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</si>
  <si>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134"/>
      </rPr>
      <t>3.193</t>
    </r>
    <r>
      <rPr>
        <sz val="12"/>
        <rFont val="宋体"/>
        <charset val="134"/>
      </rPr>
      <t>千米。</t>
    </r>
  </si>
  <si>
    <t>国企投资</t>
  </si>
  <si>
    <t>完成新改建双向四车道一级公路3.193千米路基建设</t>
  </si>
  <si>
    <t>已开工建设</t>
  </si>
  <si>
    <r>
      <rPr>
        <sz val="12"/>
        <rFont val="Times New Roman"/>
        <charset val="134"/>
      </rPr>
      <t>2024</t>
    </r>
    <r>
      <rPr>
        <sz val="12"/>
        <rFont val="宋体"/>
        <charset val="134"/>
      </rPr>
      <t>年</t>
    </r>
    <r>
      <rPr>
        <sz val="12"/>
        <rFont val="Times New Roman"/>
        <charset val="134"/>
      </rPr>
      <t>7</t>
    </r>
    <r>
      <rPr>
        <sz val="12"/>
        <rFont val="宋体"/>
        <charset val="134"/>
      </rPr>
      <t>月</t>
    </r>
    <r>
      <rPr>
        <sz val="12"/>
        <rFont val="Times New Roman"/>
        <charset val="134"/>
      </rPr>
      <t>-2025</t>
    </r>
    <r>
      <rPr>
        <sz val="12"/>
        <rFont val="宋体"/>
        <charset val="134"/>
      </rPr>
      <t>年</t>
    </r>
    <r>
      <rPr>
        <sz val="12"/>
        <rFont val="Times New Roman"/>
        <charset val="134"/>
      </rPr>
      <t>10</t>
    </r>
    <r>
      <rPr>
        <sz val="12"/>
        <rFont val="宋体"/>
        <charset val="134"/>
      </rPr>
      <t>月</t>
    </r>
  </si>
  <si>
    <t>32-1</t>
  </si>
  <si>
    <t>环城北路集中安置点项目</t>
  </si>
  <si>
    <t>海阳镇人民政府</t>
  </si>
  <si>
    <t>海阳镇</t>
  </si>
  <si>
    <r>
      <rPr>
        <sz val="12"/>
        <rFont val="Times New Roman"/>
        <charset val="134"/>
      </rPr>
      <t>15</t>
    </r>
    <r>
      <rPr>
        <sz val="12"/>
        <rFont val="宋体"/>
        <charset val="134"/>
      </rPr>
      <t>套宅基地建设及配套附属工程。</t>
    </r>
  </si>
  <si>
    <r>
      <rPr>
        <sz val="12"/>
        <rFont val="Times New Roman"/>
        <charset val="134"/>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</si>
  <si>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134"/>
      </rPr>
      <t>2.6</t>
    </r>
    <r>
      <rPr>
        <sz val="12"/>
        <rFont val="宋体"/>
        <charset val="134"/>
      </rPr>
      <t>千米。</t>
    </r>
  </si>
  <si>
    <t>2163平方米</t>
  </si>
  <si>
    <r>
      <rPr>
        <sz val="12"/>
        <rFont val="Times New Roman"/>
        <charset val="134"/>
      </rPr>
      <t>“</t>
    </r>
    <r>
      <rPr>
        <sz val="12"/>
        <rFont val="宋体"/>
        <charset val="134"/>
      </rPr>
      <t>心安月潭</t>
    </r>
    <r>
      <rPr>
        <sz val="12"/>
        <rFont val="Times New Roman"/>
        <charset val="134"/>
      </rPr>
      <t>”</t>
    </r>
    <r>
      <rPr>
        <sz val="12"/>
        <rFont val="宋体"/>
        <charset val="134"/>
      </rPr>
      <t>旅游</t>
    </r>
    <r>
      <rPr>
        <sz val="12"/>
        <rFont val="Times New Roman"/>
        <charset val="134"/>
      </rPr>
      <t xml:space="preserve">
</t>
    </r>
    <r>
      <rPr>
        <sz val="12"/>
        <rFont val="宋体"/>
        <charset val="134"/>
      </rPr>
      <t>风景道项目</t>
    </r>
  </si>
  <si>
    <t>齐云山镇、渭桥乡、月潭湖镇、溪口镇、汪村镇、流口镇、鹤城乡</t>
  </si>
  <si>
    <t>沿线四级公路加宽改造，重要节点打造、公共服务设施、绿化提升及路域环境整治。</t>
  </si>
  <si>
    <t>已完成方案设计，项目已经市发改委立项，工程可行性研究报告编制已完成，设计招投标工作已完成，逐步开展初步设计和施工图设计工作</t>
  </si>
  <si>
    <t>34-1</t>
  </si>
  <si>
    <t>新安月潭旅游风景道项目</t>
  </si>
  <si>
    <t>鹤城乡</t>
  </si>
  <si>
    <r>
      <rPr>
        <sz val="12"/>
        <rFont val="Times New Roman"/>
        <charset val="134"/>
      </rPr>
      <t>1</t>
    </r>
    <r>
      <rPr>
        <sz val="12"/>
        <rFont val="宋体"/>
        <charset val="134"/>
      </rPr>
      <t>、樟田村严田跨河便民桥项目：建设长度</t>
    </r>
    <r>
      <rPr>
        <sz val="12"/>
        <rFont val="Times New Roman"/>
        <charset val="134"/>
      </rPr>
      <t>30</t>
    </r>
    <r>
      <rPr>
        <sz val="12"/>
        <rFont val="宋体"/>
        <charset val="134"/>
      </rPr>
      <t>米、宽度</t>
    </r>
    <r>
      <rPr>
        <sz val="12"/>
        <rFont val="Times New Roman"/>
        <charset val="134"/>
      </rPr>
      <t>3.5</t>
    </r>
    <r>
      <rPr>
        <sz val="12"/>
        <rFont val="宋体"/>
        <charset val="134"/>
      </rPr>
      <t>米、高</t>
    </r>
    <r>
      <rPr>
        <sz val="12"/>
        <rFont val="Times New Roman"/>
        <charset val="134"/>
      </rPr>
      <t>3</t>
    </r>
    <r>
      <rPr>
        <sz val="12"/>
        <rFont val="宋体"/>
        <charset val="134"/>
      </rPr>
      <t>米的钢筋混凝土平板桥及护岸等附属设施。</t>
    </r>
    <r>
      <rPr>
        <sz val="12"/>
        <rFont val="Times New Roman"/>
        <charset val="134"/>
      </rPr>
      <t>2</t>
    </r>
    <r>
      <rPr>
        <sz val="12"/>
        <rFont val="宋体"/>
        <charset val="134"/>
      </rPr>
      <t>、樟田村沿线旅游公厕建设项目：倪家组新建旅游</t>
    </r>
    <r>
      <rPr>
        <sz val="12"/>
        <rFont val="Times New Roman"/>
        <charset val="134"/>
      </rPr>
      <t>1</t>
    </r>
    <r>
      <rPr>
        <sz val="12"/>
        <rFont val="宋体"/>
        <charset val="134"/>
      </rPr>
      <t>座公厕。</t>
    </r>
    <r>
      <rPr>
        <sz val="12"/>
        <rFont val="Times New Roman"/>
        <charset val="134"/>
      </rPr>
      <t>3</t>
    </r>
    <r>
      <rPr>
        <sz val="12"/>
        <rFont val="宋体"/>
        <charset val="134"/>
      </rPr>
      <t>、樟田村百亩当生态农业护岸修复工程：樟田村百亩当生态农业护岸修复工程</t>
    </r>
    <r>
      <rPr>
        <sz val="12"/>
        <rFont val="Times New Roman"/>
        <charset val="134"/>
      </rPr>
      <t>600</t>
    </r>
    <r>
      <rPr>
        <sz val="12"/>
        <rFont val="宋体"/>
        <charset val="134"/>
      </rPr>
      <t>米。</t>
    </r>
    <r>
      <rPr>
        <sz val="12"/>
        <rFont val="Times New Roman"/>
        <charset val="134"/>
      </rPr>
      <t>4</t>
    </r>
    <r>
      <rPr>
        <sz val="12"/>
        <rFont val="宋体"/>
        <charset val="134"/>
      </rPr>
      <t>、樟田村生态护岸工程：建设樟田村生态护岸工程</t>
    </r>
    <r>
      <rPr>
        <sz val="12"/>
        <rFont val="Times New Roman"/>
        <charset val="134"/>
      </rPr>
      <t>100</t>
    </r>
    <r>
      <rPr>
        <sz val="12"/>
        <rFont val="宋体"/>
        <charset val="134"/>
      </rPr>
      <t>米。</t>
    </r>
    <r>
      <rPr>
        <sz val="12"/>
        <rFont val="Times New Roman"/>
        <charset val="134"/>
      </rPr>
      <t>5</t>
    </r>
    <r>
      <rPr>
        <sz val="12"/>
        <rFont val="宋体"/>
        <charset val="134"/>
      </rPr>
      <t>、新安源村生态沟渠修复工程（分期）：建设新安源村冯村片生态沟渠修复工程（分期）</t>
    </r>
    <r>
      <rPr>
        <sz val="12"/>
        <rFont val="Times New Roman"/>
        <charset val="134"/>
      </rPr>
      <t>800</t>
    </r>
    <r>
      <rPr>
        <sz val="12"/>
        <rFont val="宋体"/>
        <charset val="134"/>
      </rPr>
      <t>米。</t>
    </r>
    <r>
      <rPr>
        <sz val="12"/>
        <rFont val="Times New Roman"/>
        <charset val="134"/>
      </rPr>
      <t>6</t>
    </r>
    <r>
      <rPr>
        <sz val="12"/>
        <rFont val="宋体"/>
        <charset val="134"/>
      </rPr>
      <t>、王家田自然村改造工程：对王家田组进行自然村整治。</t>
    </r>
    <r>
      <rPr>
        <sz val="12"/>
        <rFont val="Times New Roman"/>
        <charset val="134"/>
      </rPr>
      <t>7</t>
    </r>
    <r>
      <rPr>
        <sz val="12"/>
        <rFont val="宋体"/>
        <charset val="134"/>
      </rPr>
      <t>、新安源节点打造提升（劳模振兴基地周边环境提升）工程：平整场地；建设彩钢棚；建设小青瓦屋面；树木修剪、垃圾清理等。</t>
    </r>
    <r>
      <rPr>
        <sz val="12"/>
        <rFont val="Times New Roman"/>
        <charset val="134"/>
      </rPr>
      <t>8</t>
    </r>
    <r>
      <rPr>
        <sz val="12"/>
        <rFont val="宋体"/>
        <charset val="134"/>
      </rPr>
      <t>、休宁县鹤城乡新安源村村民文化活动中心采购项目：新建</t>
    </r>
    <r>
      <rPr>
        <sz val="12"/>
        <rFont val="Times New Roman"/>
        <charset val="134"/>
      </rPr>
      <t>300</t>
    </r>
    <r>
      <rPr>
        <sz val="12"/>
        <rFont val="宋体"/>
        <charset val="134"/>
      </rPr>
      <t>平方米两层楼的村民文化活动中心。</t>
    </r>
    <r>
      <rPr>
        <sz val="12"/>
        <rFont val="Times New Roman"/>
        <charset val="134"/>
      </rPr>
      <t>9</t>
    </r>
    <r>
      <rPr>
        <sz val="12"/>
        <rFont val="宋体"/>
        <charset val="134"/>
      </rPr>
      <t>、</t>
    </r>
    <r>
      <rPr>
        <sz val="12"/>
        <rFont val="Times New Roman"/>
        <charset val="134"/>
      </rPr>
      <t>S222</t>
    </r>
    <r>
      <rPr>
        <sz val="12"/>
        <rFont val="宋体"/>
        <charset val="134"/>
      </rPr>
      <t>省道鹤城段沿线环境整治工程：</t>
    </r>
    <r>
      <rPr>
        <sz val="12"/>
        <rFont val="Times New Roman"/>
        <charset val="134"/>
      </rPr>
      <t>S222</t>
    </r>
    <r>
      <rPr>
        <sz val="12"/>
        <rFont val="宋体"/>
        <charset val="134"/>
      </rPr>
      <t>省道沿线环境治理。</t>
    </r>
    <r>
      <rPr>
        <sz val="12"/>
        <rFont val="Times New Roman"/>
        <charset val="134"/>
      </rPr>
      <t>10</t>
    </r>
    <r>
      <rPr>
        <sz val="12"/>
        <rFont val="宋体"/>
        <charset val="134"/>
      </rPr>
      <t>、鹤城乡新安源村李家组护岸工程：新安源村李家组护岸修缮</t>
    </r>
    <r>
      <rPr>
        <sz val="12"/>
        <rFont val="Times New Roman"/>
        <charset val="134"/>
      </rPr>
      <t>130</t>
    </r>
    <r>
      <rPr>
        <sz val="12"/>
        <rFont val="宋体"/>
        <charset val="134"/>
      </rPr>
      <t>米。</t>
    </r>
    <r>
      <rPr>
        <sz val="12"/>
        <rFont val="Times New Roman"/>
        <charset val="134"/>
      </rPr>
      <t>11</t>
    </r>
    <r>
      <rPr>
        <sz val="12"/>
        <rFont val="宋体"/>
        <charset val="134"/>
      </rPr>
      <t>、鹤城乡新安源源出新安节点堰坝工程：新建堰坝工程，渠道石方开挖</t>
    </r>
    <r>
      <rPr>
        <sz val="12"/>
        <rFont val="Times New Roman"/>
        <charset val="134"/>
      </rPr>
      <t>140</t>
    </r>
    <r>
      <rPr>
        <sz val="12"/>
        <rFont val="宋体"/>
        <charset val="134"/>
      </rPr>
      <t>立方米，</t>
    </r>
    <r>
      <rPr>
        <sz val="12"/>
        <rFont val="Times New Roman"/>
        <charset val="134"/>
      </rPr>
      <t>C25</t>
    </r>
    <r>
      <rPr>
        <sz val="12"/>
        <rFont val="宋体"/>
        <charset val="134"/>
      </rPr>
      <t>砼基础</t>
    </r>
    <r>
      <rPr>
        <sz val="12"/>
        <rFont val="Times New Roman"/>
        <charset val="134"/>
      </rPr>
      <t>153</t>
    </r>
    <r>
      <rPr>
        <sz val="12"/>
        <rFont val="宋体"/>
        <charset val="134"/>
      </rPr>
      <t>立方米。</t>
    </r>
    <r>
      <rPr>
        <sz val="12"/>
        <rFont val="Times New Roman"/>
        <charset val="134"/>
      </rPr>
      <t>12</t>
    </r>
    <r>
      <rPr>
        <sz val="12"/>
        <rFont val="宋体"/>
        <charset val="134"/>
      </rPr>
      <t>、新安源古树保护暨环境提升工程：六角亭修缮</t>
    </r>
    <r>
      <rPr>
        <sz val="12"/>
        <rFont val="Times New Roman"/>
        <charset val="134"/>
      </rPr>
      <t>1</t>
    </r>
    <r>
      <rPr>
        <sz val="12"/>
        <rFont val="宋体"/>
        <charset val="134"/>
      </rPr>
      <t>座，浆砌块石挡墙</t>
    </r>
    <r>
      <rPr>
        <sz val="12"/>
        <rFont val="Times New Roman"/>
        <charset val="134"/>
      </rPr>
      <t>180</t>
    </r>
    <r>
      <rPr>
        <sz val="12"/>
        <rFont val="宋体"/>
        <charset val="134"/>
      </rPr>
      <t>立方米，苗木栽植</t>
    </r>
    <r>
      <rPr>
        <sz val="12"/>
        <rFont val="Times New Roman"/>
        <charset val="134"/>
      </rPr>
      <t>20</t>
    </r>
    <r>
      <rPr>
        <sz val="12"/>
        <rFont val="宋体"/>
        <charset val="134"/>
      </rPr>
      <t>株，修复路面</t>
    </r>
    <r>
      <rPr>
        <sz val="12"/>
        <rFont val="Times New Roman"/>
        <charset val="134"/>
      </rPr>
      <t>20</t>
    </r>
    <r>
      <rPr>
        <sz val="12"/>
        <rFont val="宋体"/>
        <charset val="134"/>
      </rPr>
      <t>平方米，新建园艺路面</t>
    </r>
    <r>
      <rPr>
        <sz val="12"/>
        <rFont val="Times New Roman"/>
        <charset val="134"/>
      </rPr>
      <t>150</t>
    </r>
    <r>
      <rPr>
        <sz val="12"/>
        <rFont val="宋体"/>
        <charset val="134"/>
      </rPr>
      <t>平方米。</t>
    </r>
    <r>
      <rPr>
        <sz val="12"/>
        <rFont val="Times New Roman"/>
        <charset val="134"/>
      </rPr>
      <t>13</t>
    </r>
    <r>
      <rPr>
        <sz val="12"/>
        <rFont val="宋体"/>
        <charset val="134"/>
      </rPr>
      <t>、鹤城乡新安源村冯村村容美化工程：古树保护花池、地面排水沟、地面整修。</t>
    </r>
    <r>
      <rPr>
        <sz val="12"/>
        <rFont val="Times New Roman"/>
        <charset val="134"/>
      </rPr>
      <t>14</t>
    </r>
    <r>
      <rPr>
        <sz val="12"/>
        <rFont val="宋体"/>
        <charset val="134"/>
      </rPr>
      <t>、鹤城乡渔塘村新修碣田水坝挡墙工程：新建浆砌石挡墙。</t>
    </r>
    <r>
      <rPr>
        <sz val="12"/>
        <rFont val="Times New Roman"/>
        <charset val="134"/>
      </rPr>
      <t>15</t>
    </r>
    <r>
      <rPr>
        <sz val="12"/>
        <rFont val="宋体"/>
        <charset val="134"/>
      </rPr>
      <t>、鹤城乡左右龙村右龙瀑布自然景观护栏工程：新建仿生态栏杆。</t>
    </r>
    <r>
      <rPr>
        <sz val="12"/>
        <rFont val="Times New Roman"/>
        <charset val="134"/>
      </rPr>
      <t>16</t>
    </r>
    <r>
      <rPr>
        <sz val="12"/>
        <rFont val="宋体"/>
        <charset val="134"/>
      </rPr>
      <t>、休宁县鹤城乡渔塘村牌楼下一、二、三组道路提升工程：新建透水混凝土路面、地沟及电缆沟。</t>
    </r>
    <r>
      <rPr>
        <sz val="12"/>
        <rFont val="Times New Roman"/>
        <charset val="134"/>
      </rPr>
      <t>17</t>
    </r>
    <r>
      <rPr>
        <sz val="12"/>
        <rFont val="宋体"/>
        <charset val="134"/>
      </rPr>
      <t>、新安源香榧基地护栏：新建护栏</t>
    </r>
    <r>
      <rPr>
        <sz val="12"/>
        <rFont val="Times New Roman"/>
        <charset val="134"/>
      </rPr>
      <t>220</t>
    </r>
    <r>
      <rPr>
        <sz val="12"/>
        <rFont val="宋体"/>
        <charset val="134"/>
      </rPr>
      <t>米。</t>
    </r>
    <r>
      <rPr>
        <sz val="12"/>
        <rFont val="Times New Roman"/>
        <charset val="134"/>
      </rPr>
      <t>18</t>
    </r>
    <r>
      <rPr>
        <sz val="12"/>
        <rFont val="宋体"/>
        <charset val="134"/>
      </rPr>
      <t>、右龙村周边环境整治：拆除及整治</t>
    </r>
    <r>
      <rPr>
        <sz val="12"/>
        <rFont val="Times New Roman"/>
        <charset val="134"/>
      </rPr>
      <t>6</t>
    </r>
    <r>
      <rPr>
        <sz val="12"/>
        <rFont val="宋体"/>
        <charset val="134"/>
      </rPr>
      <t>处，新建栏杆</t>
    </r>
    <r>
      <rPr>
        <sz val="12"/>
        <rFont val="Times New Roman"/>
        <charset val="134"/>
      </rPr>
      <t>85</t>
    </r>
    <r>
      <rPr>
        <sz val="12"/>
        <rFont val="宋体"/>
        <charset val="134"/>
      </rPr>
      <t>米，墙面出新</t>
    </r>
    <r>
      <rPr>
        <sz val="12"/>
        <rFont val="Times New Roman"/>
        <charset val="134"/>
      </rPr>
      <t>550</t>
    </r>
    <r>
      <rPr>
        <sz val="12"/>
        <rFont val="宋体"/>
        <charset val="134"/>
      </rPr>
      <t>平方米。</t>
    </r>
    <r>
      <rPr>
        <sz val="12"/>
        <rFont val="Times New Roman"/>
        <charset val="134"/>
      </rPr>
      <t>19</t>
    </r>
    <r>
      <rPr>
        <sz val="12"/>
        <rFont val="宋体"/>
        <charset val="134"/>
      </rPr>
      <t>、休宁县六股尖烈士陵园展陈馆装饰工程：建设</t>
    </r>
    <r>
      <rPr>
        <sz val="12"/>
        <rFont val="Times New Roman"/>
        <charset val="134"/>
      </rPr>
      <t>11</t>
    </r>
    <r>
      <rPr>
        <sz val="12"/>
        <rFont val="宋体"/>
        <charset val="134"/>
      </rPr>
      <t>个造型墙，</t>
    </r>
    <r>
      <rPr>
        <sz val="12"/>
        <rFont val="Times New Roman"/>
        <charset val="134"/>
      </rPr>
      <t>15</t>
    </r>
    <r>
      <rPr>
        <sz val="12"/>
        <rFont val="宋体"/>
        <charset val="134"/>
      </rPr>
      <t>套装饰灯（</t>
    </r>
    <r>
      <rPr>
        <sz val="12"/>
        <rFont val="Times New Roman"/>
        <charset val="134"/>
      </rPr>
      <t>10W</t>
    </r>
    <r>
      <rPr>
        <sz val="12"/>
        <rFont val="宋体"/>
        <charset val="134"/>
      </rPr>
      <t>轨道射灯），</t>
    </r>
    <r>
      <rPr>
        <sz val="12"/>
        <rFont val="Times New Roman"/>
        <charset val="134"/>
      </rPr>
      <t>51</t>
    </r>
    <r>
      <rPr>
        <sz val="12"/>
        <rFont val="宋体"/>
        <charset val="134"/>
      </rPr>
      <t>套装饰灯（</t>
    </r>
    <r>
      <rPr>
        <sz val="12"/>
        <rFont val="Times New Roman"/>
        <charset val="134"/>
      </rPr>
      <t>4</t>
    </r>
    <r>
      <rPr>
        <sz val="12"/>
        <rFont val="宋体"/>
        <charset val="134"/>
      </rPr>
      <t>寸调节射灯）等。</t>
    </r>
    <r>
      <rPr>
        <sz val="12"/>
        <rFont val="Times New Roman"/>
        <charset val="134"/>
      </rPr>
      <t>20</t>
    </r>
    <r>
      <rPr>
        <sz val="12"/>
        <rFont val="宋体"/>
        <charset val="134"/>
      </rPr>
      <t>、休宁县革命烈士事迹展陈馆内部布展工程采购项目：建设烈士英名录</t>
    </r>
    <r>
      <rPr>
        <sz val="12"/>
        <rFont val="Times New Roman"/>
        <charset val="134"/>
      </rPr>
      <t>1</t>
    </r>
    <r>
      <rPr>
        <sz val="12"/>
        <rFont val="宋体"/>
        <charset val="134"/>
      </rPr>
      <t>处，导视牌</t>
    </r>
    <r>
      <rPr>
        <sz val="12"/>
        <rFont val="Times New Roman"/>
        <charset val="134"/>
      </rPr>
      <t>2</t>
    </r>
    <r>
      <rPr>
        <sz val="12"/>
        <rFont val="宋体"/>
        <charset val="134"/>
      </rPr>
      <t>个，展示柜</t>
    </r>
    <r>
      <rPr>
        <sz val="12"/>
        <rFont val="Times New Roman"/>
        <charset val="134"/>
      </rPr>
      <t>3</t>
    </r>
    <r>
      <rPr>
        <sz val="12"/>
        <rFont val="宋体"/>
        <charset val="134"/>
      </rPr>
      <t>个，木质竖匾</t>
    </r>
    <r>
      <rPr>
        <sz val="12"/>
        <rFont val="Times New Roman"/>
        <charset val="134"/>
      </rPr>
      <t>1</t>
    </r>
    <r>
      <rPr>
        <sz val="12"/>
        <rFont val="宋体"/>
        <charset val="134"/>
      </rPr>
      <t>个等。</t>
    </r>
    <r>
      <rPr>
        <sz val="12"/>
        <rFont val="Times New Roman"/>
        <charset val="134"/>
      </rPr>
      <t>21</t>
    </r>
    <r>
      <rPr>
        <sz val="12"/>
        <rFont val="宋体"/>
        <charset val="134"/>
      </rPr>
      <t>、</t>
    </r>
    <r>
      <rPr>
        <sz val="12"/>
        <rFont val="Times New Roman"/>
        <charset val="134"/>
      </rPr>
      <t>s222</t>
    </r>
    <r>
      <rPr>
        <sz val="12"/>
        <rFont val="宋体"/>
        <charset val="134"/>
      </rPr>
      <t>省道友谊桥改造项目：友谊桥改造及道路进行修复提升。</t>
    </r>
    <r>
      <rPr>
        <sz val="12"/>
        <rFont val="Times New Roman"/>
        <charset val="134"/>
      </rPr>
      <t>22</t>
    </r>
    <r>
      <rPr>
        <sz val="12"/>
        <rFont val="宋体"/>
        <charset val="134"/>
      </rPr>
      <t>、休祁古道、上甘岭古道修复工程。</t>
    </r>
    <r>
      <rPr>
        <sz val="12"/>
        <rFont val="Times New Roman"/>
        <charset val="134"/>
      </rPr>
      <t>23</t>
    </r>
    <r>
      <rPr>
        <sz val="12"/>
        <rFont val="宋体"/>
        <charset val="134"/>
      </rPr>
      <t>、自然村整治：包括新安源村三处、樟田村一处。</t>
    </r>
  </si>
  <si>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</si>
  <si>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</si>
  <si>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</si>
  <si>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</si>
  <si>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</si>
  <si>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</si>
  <si>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</si>
  <si>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</si>
  <si>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</si>
  <si>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</si>
  <si>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</si>
  <si>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</si>
  <si>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</si>
  <si>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</si>
  <si>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</si>
  <si>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休宁县城区雨污官网提升改造工程</t>
  </si>
  <si>
    <t>已完成老旧小区改造工程投标，石鹤巷周边老旧小区改造开工建设。城区雨污管网修复工程已完成招投标，正在进行加息片区和万宁片区污水管网修复工作</t>
  </si>
  <si>
    <t>项目不涉及用地等，正在进行初步设计，已争取中央预算内补助资金1417万元，2024年度拟发行专项债4000万元</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</si>
  <si>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</si>
  <si>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35-1</t>
  </si>
  <si>
    <r>
      <rPr>
        <sz val="12"/>
        <rFont val="Times New Roman"/>
        <charset val="134"/>
      </rPr>
      <t>2024</t>
    </r>
    <r>
      <rPr>
        <sz val="12"/>
        <rFont val="宋体"/>
        <charset val="134"/>
      </rPr>
      <t>年城镇老旧小区改造</t>
    </r>
  </si>
  <si>
    <r>
      <rPr>
        <sz val="12"/>
        <rFont val="宋体"/>
        <charset val="134"/>
      </rPr>
      <t>进行石鹤巷小区周边等</t>
    </r>
    <r>
      <rPr>
        <sz val="12"/>
        <rFont val="Times New Roman"/>
        <charset val="134"/>
      </rPr>
      <t>2</t>
    </r>
    <r>
      <rPr>
        <sz val="12"/>
        <rFont val="宋体"/>
        <charset val="134"/>
      </rPr>
      <t>个老旧小区的改造，涉及</t>
    </r>
    <r>
      <rPr>
        <sz val="12"/>
        <rFont val="Times New Roman"/>
        <charset val="134"/>
      </rPr>
      <t>300</t>
    </r>
    <r>
      <rPr>
        <sz val="12"/>
        <rFont val="宋体"/>
        <charset val="134"/>
      </rPr>
      <t>户；新建给排水设施、路灯；修整道路、屋面、楼梯间修补；架空线整理；宣传栏。</t>
    </r>
  </si>
  <si>
    <t>休宁县2024年度城镇老旧小区改造项目</t>
  </si>
  <si>
    <t>已完成项目设计征求意见及方案设计</t>
  </si>
  <si>
    <t>休宁县文昌西桥新建工程</t>
  </si>
  <si>
    <t>休宁城乡建设投资集团有限公司</t>
  </si>
  <si>
    <t>休宁齐云城市建设投资有限责任公司</t>
  </si>
  <si>
    <r>
      <rPr>
        <sz val="12"/>
        <rFont val="宋体"/>
        <charset val="134"/>
      </rPr>
      <t>新建桥梁全长约</t>
    </r>
    <r>
      <rPr>
        <sz val="12"/>
        <rFont val="Times New Roman"/>
        <charset val="134"/>
      </rPr>
      <t>220.4</t>
    </r>
    <r>
      <rPr>
        <sz val="12"/>
        <rFont val="宋体"/>
        <charset val="134"/>
      </rPr>
      <t>米，宽</t>
    </r>
    <r>
      <rPr>
        <sz val="12"/>
        <rFont val="Times New Roman"/>
        <charset val="134"/>
      </rPr>
      <t>36</t>
    </r>
    <r>
      <rPr>
        <sz val="12"/>
        <rFont val="宋体"/>
        <charset val="134"/>
      </rPr>
      <t>米，接线工程长约</t>
    </r>
    <r>
      <rPr>
        <sz val="12"/>
        <rFont val="Times New Roman"/>
        <charset val="134"/>
      </rPr>
      <t>110</t>
    </r>
    <r>
      <rPr>
        <sz val="12"/>
        <rFont val="宋体"/>
        <charset val="134"/>
      </rPr>
      <t>米，宽</t>
    </r>
    <r>
      <rPr>
        <sz val="12"/>
        <rFont val="Times New Roman"/>
        <charset val="134"/>
      </rPr>
      <t>34</t>
    </r>
    <r>
      <rPr>
        <sz val="12"/>
        <rFont val="宋体"/>
        <charset val="134"/>
      </rPr>
      <t>米。含桥梁工程、道路工程、交通工程、信控工程、排水工程、综合管线工程、照明工程、绿化工程。</t>
    </r>
  </si>
  <si>
    <t>完成桥梁主体工程建设</t>
  </si>
  <si>
    <t>已完成桥梁全部基础部分施工，正在进行桥墩及主拱圈施工</t>
  </si>
  <si>
    <t>土地指标已批复</t>
  </si>
  <si>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-2026</t>
    </r>
    <r>
      <rPr>
        <sz val="12"/>
        <rFont val="宋体"/>
        <charset val="134"/>
      </rPr>
      <t>年</t>
    </r>
    <r>
      <rPr>
        <sz val="12"/>
        <rFont val="Times New Roman"/>
        <charset val="134"/>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</si>
  <si>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</si>
  <si>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</si>
  <si>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</si>
  <si>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134"/>
      </rPr>
      <t>休宁县城区城西、城南片区新建雨水检查井</t>
    </r>
    <r>
      <rPr>
        <sz val="12"/>
        <rFont val="Times New Roman"/>
        <charset val="134"/>
      </rPr>
      <t>866</t>
    </r>
    <r>
      <rPr>
        <sz val="12"/>
        <rFont val="宋体"/>
        <charset val="134"/>
      </rPr>
      <t>座、雨水口</t>
    </r>
    <r>
      <rPr>
        <sz val="12"/>
        <rFont val="Times New Roman"/>
        <charset val="134"/>
      </rPr>
      <t>1127</t>
    </r>
    <r>
      <rPr>
        <sz val="12"/>
        <rFont val="宋体"/>
        <charset val="134"/>
      </rPr>
      <t>座、雨水管网（</t>
    </r>
    <r>
      <rPr>
        <sz val="12"/>
        <rFont val="Times New Roman"/>
        <charset val="134"/>
      </rPr>
      <t>dn300</t>
    </r>
    <r>
      <rPr>
        <sz val="12"/>
        <rFont val="宋体"/>
        <charset val="134"/>
      </rPr>
      <t>～</t>
    </r>
    <r>
      <rPr>
        <sz val="12"/>
        <rFont val="Times New Roman"/>
        <charset val="134"/>
      </rPr>
      <t>dn2000</t>
    </r>
    <r>
      <rPr>
        <sz val="12"/>
        <rFont val="宋体"/>
        <charset val="134"/>
      </rPr>
      <t>）</t>
    </r>
    <r>
      <rPr>
        <sz val="12"/>
        <rFont val="Times New Roman"/>
        <charset val="134"/>
      </rPr>
      <t>37513</t>
    </r>
    <r>
      <rPr>
        <sz val="12"/>
        <rFont val="宋体"/>
        <charset val="134"/>
      </rPr>
      <t>米、排出口</t>
    </r>
    <r>
      <rPr>
        <sz val="12"/>
        <rFont val="Times New Roman"/>
        <charset val="134"/>
      </rPr>
      <t>13</t>
    </r>
    <r>
      <rPr>
        <sz val="12"/>
        <rFont val="宋体"/>
        <charset val="134"/>
      </rPr>
      <t>座；管道清淤</t>
    </r>
    <r>
      <rPr>
        <sz val="12"/>
        <rFont val="Times New Roman"/>
        <charset val="134"/>
      </rPr>
      <t>107540</t>
    </r>
    <r>
      <rPr>
        <sz val="12"/>
        <rFont val="宋体"/>
        <charset val="134"/>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</si>
  <si>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</si>
  <si>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</si>
  <si>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134"/>
      </rPr>
      <t>D300-D1200</t>
    </r>
    <r>
      <rPr>
        <sz val="12"/>
        <rFont val="宋体"/>
        <charset val="134"/>
      </rPr>
      <t>雨水管网检测、修复改造</t>
    </r>
    <r>
      <rPr>
        <sz val="12"/>
        <rFont val="Times New Roman"/>
        <charset val="134"/>
      </rPr>
      <t>54465</t>
    </r>
    <r>
      <rPr>
        <sz val="12"/>
        <rFont val="宋体"/>
        <charset val="134"/>
      </rPr>
      <t>米，</t>
    </r>
    <r>
      <rPr>
        <sz val="12"/>
        <rFont val="Times New Roman"/>
        <charset val="134"/>
      </rPr>
      <t>D400-D1800</t>
    </r>
    <r>
      <rPr>
        <sz val="12"/>
        <rFont val="宋体"/>
        <charset val="134"/>
      </rPr>
      <t>雨水管网新建</t>
    </r>
    <r>
      <rPr>
        <sz val="12"/>
        <rFont val="Times New Roman"/>
        <charset val="134"/>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</si>
  <si>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</si>
  <si>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</si>
  <si>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</si>
  <si>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134"/>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</si>
  <si>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</si>
  <si>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</si>
  <si>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</si>
  <si>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</si>
  <si>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</si>
  <si>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</si>
  <si>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134"/>
      </rPr>
      <t>已完成马场、淘金大冒险、室内亲子中心及萌宠乐园子项目的升级改造，预计</t>
    </r>
    <r>
      <rPr>
        <sz val="12"/>
        <rFont val="Times New Roman"/>
        <charset val="134"/>
      </rPr>
      <t>2024</t>
    </r>
    <r>
      <rPr>
        <sz val="12"/>
        <rFont val="宋体"/>
        <charset val="134"/>
      </rPr>
      <t>年</t>
    </r>
    <r>
      <rPr>
        <sz val="12"/>
        <rFont val="Times New Roman"/>
        <charset val="134"/>
      </rPr>
      <t>12</t>
    </r>
    <r>
      <rPr>
        <sz val="12"/>
        <rFont val="宋体"/>
        <charset val="134"/>
      </rPr>
      <t>月前可完成包含攀岩、迷你高尔夫、高空探险等户外活动项目的升级改造</t>
    </r>
  </si>
  <si>
    <r>
      <rPr>
        <sz val="12"/>
        <rFont val="Times New Roman"/>
        <charset val="134"/>
      </rPr>
      <t>2023</t>
    </r>
    <r>
      <rPr>
        <sz val="12"/>
        <rFont val="宋体"/>
        <charset val="134"/>
      </rPr>
      <t>年</t>
    </r>
    <r>
      <rPr>
        <sz val="12"/>
        <rFont val="Times New Roman"/>
        <charset val="134"/>
      </rPr>
      <t>8</t>
    </r>
    <r>
      <rPr>
        <sz val="12"/>
        <rFont val="宋体"/>
        <charset val="134"/>
      </rPr>
      <t>月</t>
    </r>
    <r>
      <rPr>
        <sz val="12"/>
        <rFont val="Times New Roman"/>
        <charset val="134"/>
      </rPr>
      <t>--2026</t>
    </r>
    <r>
      <rPr>
        <sz val="12"/>
        <rFont val="宋体"/>
        <charset val="134"/>
      </rPr>
      <t>年</t>
    </r>
    <r>
      <rPr>
        <sz val="12"/>
        <rFont val="Times New Roman"/>
        <charset val="134"/>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</si>
  <si>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</si>
  <si>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</si>
  <si>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134"/>
      </rPr>
      <t>2024</t>
    </r>
    <r>
      <rPr>
        <sz val="12"/>
        <rFont val="宋体"/>
        <charset val="134"/>
      </rPr>
      <t>年</t>
    </r>
    <r>
      <rPr>
        <sz val="12"/>
        <rFont val="宋体"/>
        <charset val="134"/>
      </rPr>
      <t>6</t>
    </r>
    <r>
      <rPr>
        <sz val="12"/>
        <rFont val="宋体"/>
        <charset val="134"/>
      </rPr>
      <t>月至</t>
    </r>
    <r>
      <rPr>
        <sz val="12"/>
        <rFont val="宋体"/>
        <charset val="134"/>
      </rPr>
      <t>2025</t>
    </r>
    <r>
      <rPr>
        <sz val="12"/>
        <rFont val="宋体"/>
        <charset val="134"/>
      </rPr>
      <t>年</t>
    </r>
    <r>
      <rPr>
        <sz val="12"/>
        <rFont val="宋体"/>
        <charset val="134"/>
      </rPr>
      <t>2</t>
    </r>
    <r>
      <rPr>
        <sz val="12"/>
        <rFont val="宋体"/>
        <charset val="134"/>
      </rPr>
      <t>月共计</t>
    </r>
    <r>
      <rPr>
        <sz val="12"/>
        <rFont val="宋体"/>
        <charset val="134"/>
      </rPr>
      <t>1</t>
    </r>
    <r>
      <rPr>
        <sz val="12"/>
        <rFont val="宋体"/>
        <charset val="134"/>
      </rPr>
      <t>0个月开放活动</t>
    </r>
  </si>
  <si>
    <t>竹筏龙舟项目已常态化开展运营，年度战略演绎合作已经开展，已增加新活动，活动常态化举办。</t>
  </si>
  <si>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--2026</t>
    </r>
    <r>
      <rPr>
        <sz val="12"/>
        <rFont val="宋体"/>
        <charset val="134"/>
      </rPr>
      <t>年</t>
    </r>
    <r>
      <rPr>
        <sz val="12"/>
        <rFont val="Times New Roman"/>
        <charset val="134"/>
      </rPr>
      <t>5</t>
    </r>
    <r>
      <rPr>
        <sz val="12"/>
        <rFont val="宋体"/>
        <charset val="134"/>
      </rPr>
      <t>月</t>
    </r>
  </si>
  <si>
    <t>祥福瑞度假酒店提升及小镇街区改造项目</t>
  </si>
  <si>
    <r>
      <rPr>
        <sz val="12"/>
        <rFont val="Times New Roman"/>
        <charset val="134"/>
      </rPr>
      <t>1</t>
    </r>
    <r>
      <rPr>
        <sz val="12"/>
        <rFont val="宋体"/>
        <charset val="134"/>
      </rPr>
      <t>、</t>
    </r>
    <r>
      <rPr>
        <sz val="12"/>
        <rFont val="Times New Roman"/>
        <charset val="134"/>
      </rPr>
      <t>2024</t>
    </r>
    <r>
      <rPr>
        <sz val="12"/>
        <rFont val="宋体"/>
        <charset val="134"/>
      </rPr>
      <t>年度完成</t>
    </r>
    <r>
      <rPr>
        <sz val="12"/>
        <rFont val="Times New Roman"/>
        <charset val="134"/>
      </rPr>
      <t>280</t>
    </r>
    <r>
      <rPr>
        <sz val="12"/>
        <rFont val="宋体"/>
        <charset val="134"/>
      </rPr>
      <t>间客房热水气、空调、软装等改造提升事项。</t>
    </r>
    <r>
      <rPr>
        <sz val="12"/>
        <rFont val="Times New Roman"/>
        <charset val="134"/>
      </rPr>
      <t xml:space="preserve">
2</t>
    </r>
    <r>
      <rPr>
        <sz val="12"/>
        <rFont val="宋体"/>
        <charset val="134"/>
      </rPr>
      <t>、</t>
    </r>
    <r>
      <rPr>
        <sz val="12"/>
        <rFont val="Times New Roman"/>
        <charset val="134"/>
      </rPr>
      <t>2024</t>
    </r>
    <r>
      <rPr>
        <sz val="12"/>
        <rFont val="宋体"/>
        <charset val="134"/>
      </rPr>
      <t>年完成东公寓楼</t>
    </r>
    <r>
      <rPr>
        <sz val="12"/>
        <rFont val="Times New Roman"/>
        <charset val="134"/>
      </rPr>
      <t>312</t>
    </r>
    <r>
      <rPr>
        <sz val="12"/>
        <rFont val="宋体"/>
        <charset val="134"/>
      </rPr>
      <t>间客房装修工程。</t>
    </r>
  </si>
  <si>
    <t>完成281间客房的土建、水电消防改造</t>
  </si>
  <si>
    <t>齐云山生态文化旅游度假区齐云公寓改造提升项目</t>
  </si>
  <si>
    <t>已完成281间客房的土建、水电消防改造，已投入使用</t>
  </si>
  <si>
    <t>10月</t>
  </si>
  <si>
    <t>不涉及新增土地，只涉及改造项目前期证照报批，目前已对接市图审中心及县建设局，正在办理中</t>
  </si>
  <si>
    <r>
      <rPr>
        <sz val="12"/>
        <rFont val="Times New Roman"/>
        <charset val="134"/>
      </rPr>
      <t>2024</t>
    </r>
    <r>
      <rPr>
        <sz val="12"/>
        <rFont val="宋体"/>
        <charset val="134"/>
      </rPr>
      <t>年</t>
    </r>
    <r>
      <rPr>
        <sz val="12"/>
        <rFont val="Times New Roman"/>
        <charset val="134"/>
      </rPr>
      <t>8</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</si>
  <si>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</si>
  <si>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</si>
  <si>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</si>
  <si>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水车公园一期已开始实施，拟新建一批水车安装，亲水平台设备调试中</t>
  </si>
  <si>
    <t>因项目尚未过集团投决会，前期报批事项未启动</t>
  </si>
  <si>
    <t>集团有可能投决不成功</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</si>
  <si>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</si>
  <si>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</si>
  <si>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</si>
  <si>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</si>
  <si>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</si>
  <si>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-2026</t>
    </r>
    <r>
      <rPr>
        <sz val="12"/>
        <rFont val="宋体"/>
        <charset val="134"/>
      </rPr>
      <t>年</t>
    </r>
    <r>
      <rPr>
        <sz val="12"/>
        <rFont val="Times New Roman"/>
        <charset val="134"/>
      </rPr>
      <t>6</t>
    </r>
    <r>
      <rPr>
        <sz val="12"/>
        <rFont val="宋体"/>
        <charset val="134"/>
      </rPr>
      <t>月</t>
    </r>
  </si>
  <si>
    <t>44-1</t>
  </si>
  <si>
    <r>
      <rPr>
        <sz val="12"/>
        <rFont val="Times New Roman"/>
        <charset val="134"/>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</si>
  <si>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</si>
  <si>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</si>
  <si>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134"/>
      </rPr>
      <t>1</t>
    </r>
    <r>
      <rPr>
        <sz val="12"/>
        <rFont val="宋体"/>
        <charset val="134"/>
      </rPr>
      <t>万亩。</t>
    </r>
  </si>
  <si>
    <r>
      <rPr>
        <sz val="12"/>
        <rFont val="宋体"/>
        <charset val="134"/>
      </rPr>
      <t>完成项目总投资的</t>
    </r>
    <r>
      <rPr>
        <sz val="12"/>
        <rFont val="宋体"/>
        <charset val="134"/>
      </rPr>
      <t>80%</t>
    </r>
  </si>
  <si>
    <t>进行前期勘探</t>
  </si>
  <si>
    <r>
      <rPr>
        <sz val="12"/>
        <rFont val="Times New Roman"/>
        <charset val="134"/>
      </rPr>
      <t>2024</t>
    </r>
    <r>
      <rPr>
        <sz val="12"/>
        <rFont val="宋体"/>
        <charset val="134"/>
      </rPr>
      <t>年</t>
    </r>
    <r>
      <rPr>
        <sz val="12"/>
        <rFont val="Times New Roman"/>
        <charset val="134"/>
      </rPr>
      <t>9</t>
    </r>
    <r>
      <rPr>
        <sz val="12"/>
        <rFont val="宋体"/>
        <charset val="134"/>
      </rPr>
      <t>月</t>
    </r>
    <r>
      <rPr>
        <sz val="12"/>
        <rFont val="Times New Roman"/>
        <charset val="134"/>
      </rPr>
      <t>-2025</t>
    </r>
    <r>
      <rPr>
        <sz val="12"/>
        <rFont val="宋体"/>
        <charset val="134"/>
      </rPr>
      <t>年</t>
    </r>
    <r>
      <rPr>
        <sz val="12"/>
        <rFont val="Times New Roman"/>
        <charset val="134"/>
      </rPr>
      <t>2</t>
    </r>
    <r>
      <rPr>
        <sz val="12"/>
        <rFont val="宋体"/>
        <charset val="134"/>
      </rPr>
      <t>月</t>
    </r>
  </si>
  <si>
    <t>44-2</t>
  </si>
  <si>
    <r>
      <rPr>
        <sz val="12"/>
        <rFont val="Times New Roman"/>
        <charset val="134"/>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</si>
  <si>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134"/>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</si>
  <si>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134"/>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</si>
  <si>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</si>
  <si>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</si>
  <si>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</si>
  <si>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-2024</t>
    </r>
    <r>
      <rPr>
        <sz val="12"/>
        <rFont val="宋体"/>
        <charset val="134"/>
      </rPr>
      <t>年</t>
    </r>
    <r>
      <rPr>
        <sz val="12"/>
        <rFont val="Times New Roman"/>
        <charset val="134"/>
      </rPr>
      <t>9</t>
    </r>
    <r>
      <rPr>
        <sz val="12"/>
        <rFont val="宋体"/>
        <charset val="134"/>
      </rPr>
      <t>月</t>
    </r>
  </si>
  <si>
    <t>44-2-1</t>
  </si>
  <si>
    <t>渭桥乡和美乡村及
环境整治项目</t>
  </si>
  <si>
    <t>渭桥乡人民政府</t>
  </si>
  <si>
    <t>渭桥乡</t>
  </si>
  <si>
    <t>和美乡村、环境整治建设。</t>
  </si>
  <si>
    <t>渠口村和美乡村项目</t>
  </si>
  <si>
    <t>已进场对污水进行改造；对村内453m河道清淤整治，新建水埠头一座；硬化通组路长491米，均宽3米，厚18cm，C25砼水泥路面及其他道路附属设施；村内巷道长758米，宽1.4米～2.5米，铺贴50mm厚红麻石板；环境整治20处；开展三线整治；村内节点打造3处。</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</si>
  <si>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</si>
  <si>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</si>
  <si>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</si>
  <si>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</si>
  <si>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</si>
  <si>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</si>
  <si>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</si>
  <si>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已完成要素保障</t>
  </si>
  <si>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</si>
  <si>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44-2-3</t>
  </si>
  <si>
    <r>
      <rPr>
        <sz val="12"/>
        <rFont val="Times New Roman"/>
        <charset val="134"/>
      </rPr>
      <t>2024</t>
    </r>
    <r>
      <rPr>
        <sz val="12"/>
        <rFont val="宋体"/>
        <charset val="134"/>
      </rPr>
      <t>年度齐云山典口村片区市级和美乡村精品示范村项目</t>
    </r>
    <r>
      <rPr>
        <sz val="12"/>
        <rFont val="Times New Roman"/>
        <charset val="134"/>
      </rPr>
      <t xml:space="preserve">
</t>
    </r>
    <r>
      <rPr>
        <sz val="12"/>
        <rFont val="宋体"/>
        <charset val="134"/>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</si>
  <si>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</si>
  <si>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</si>
  <si>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134"/>
      </rPr>
      <t>18</t>
    </r>
    <r>
      <rPr>
        <sz val="12"/>
        <rFont val="宋体"/>
        <charset val="134"/>
      </rPr>
      <t>台，配套建设电力设施安装，及集市周边杂草垃圾清理。新建占地</t>
    </r>
    <r>
      <rPr>
        <sz val="12"/>
        <rFont val="Times New Roman"/>
        <charset val="134"/>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</si>
  <si>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</si>
  <si>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</si>
  <si>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涉及项目用地已完成征收2亩</t>
  </si>
  <si>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</si>
  <si>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</si>
  <si>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</si>
  <si>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</si>
  <si>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</si>
  <si>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</si>
  <si>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</si>
  <si>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</si>
  <si>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</si>
  <si>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</si>
  <si>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134"/>
      </rPr>
      <t>1</t>
    </r>
    <r>
      <rPr>
        <sz val="12"/>
        <rFont val="宋体"/>
        <charset val="134"/>
      </rPr>
      <t>、完成齐云山休闲民宿改造项目、岩脚村乡村运营基地项目建设；</t>
    </r>
    <r>
      <rPr>
        <sz val="12"/>
        <rFont val="宋体"/>
        <charset val="134"/>
      </rPr>
      <t>2</t>
    </r>
    <r>
      <rPr>
        <sz val="12"/>
        <rFont val="宋体"/>
        <charset val="134"/>
      </rPr>
      <t>、黄村</t>
    </r>
    <r>
      <rPr>
        <sz val="12"/>
        <rFont val="宋体"/>
        <charset val="134"/>
      </rPr>
      <t>3A</t>
    </r>
    <r>
      <rPr>
        <sz val="12"/>
        <rFont val="宋体"/>
        <charset val="134"/>
      </rPr>
      <t>古村景区创建项目、景观艺术田建设项目、家庭农场认养建设项目、老农特产品加工车间项目完工；</t>
    </r>
    <r>
      <rPr>
        <sz val="12"/>
        <rFont val="宋体"/>
        <charset val="134"/>
      </rPr>
      <t>3</t>
    </r>
    <r>
      <rPr>
        <sz val="12"/>
        <rFont val="宋体"/>
        <charset val="134"/>
      </rPr>
      <t>、祖源有机果园采摘基地项目、晒秋农俗文化体验项目、祖源中心村公路两侧景观风貌提升、村庄数字化治理改造项目等；</t>
    </r>
    <r>
      <rPr>
        <sz val="12"/>
        <rFont val="宋体"/>
        <charset val="134"/>
      </rPr>
      <t>4</t>
    </r>
    <r>
      <rPr>
        <sz val="12"/>
        <rFont val="宋体"/>
        <charset val="134"/>
      </rPr>
      <t>、盐铺村乡村特色大食堂项目、荷色莲香荷花基地提升项目</t>
    </r>
  </si>
  <si>
    <r>
      <rPr>
        <sz val="12"/>
        <rFont val="Times New Roman"/>
        <charset val="134"/>
      </rPr>
      <t>4</t>
    </r>
    <r>
      <rPr>
        <sz val="12"/>
        <rFont val="宋体"/>
        <charset val="134"/>
      </rPr>
      <t>（祖源村片区）</t>
    </r>
  </si>
  <si>
    <r>
      <rPr>
        <sz val="12"/>
        <rFont val="Times New Roman"/>
        <charset val="134"/>
      </rPr>
      <t>8</t>
    </r>
    <r>
      <rPr>
        <sz val="12"/>
        <rFont val="宋体"/>
        <charset val="134"/>
      </rPr>
      <t>（祖源村片区）</t>
    </r>
  </si>
  <si>
    <t>1.海阳镇盐铺村乡村村民活动中心已签订合同入场施工，四个组正在开展环境整治，法治广场项目正在施工，竹林雅集（青春茶社）已完工，滕上组、下棚组停车场已实施完毕。          
2.齐云山镇岩脚村片已开展人居环境整治工作、污水处理项目、停车场、道路、公厕等开展改造提升，村史馆、乡村会客厅、公厕、村民活动广场等项目已开工
3.溪口镇祖源片区完成河道整治提升、稻田休闲步道工程和消防工程，持续开展环境整治项目和风貌提升，开展村内道路改造、村庄入口空间提升、特色节点打造。
4.商山镇黄村年味馆和进士食堂防水改造已完成；年味馆内部改造已完工；武进士第改造进行中。持续开展环境整治、交通服务设施和公共服务设施项目建设。</t>
  </si>
  <si>
    <r>
      <rPr>
        <sz val="12"/>
        <rFont val="宋体"/>
        <charset val="134"/>
      </rPr>
      <t>已完成部分（</t>
    </r>
    <r>
      <rPr>
        <sz val="12"/>
        <rFont val="Times New Roman"/>
        <charset val="134"/>
      </rPr>
      <t>2</t>
    </r>
    <r>
      <rPr>
        <sz val="12"/>
        <rFont val="宋体"/>
        <charset val="134"/>
      </rPr>
      <t>处）营地土地的租赁工作</t>
    </r>
  </si>
  <si>
    <r>
      <rPr>
        <sz val="12"/>
        <rFont val="Times New Roman"/>
        <charset val="134"/>
      </rPr>
      <t>2023</t>
    </r>
    <r>
      <rPr>
        <sz val="12"/>
        <rFont val="宋体"/>
        <charset val="134"/>
      </rPr>
      <t>年</t>
    </r>
    <r>
      <rPr>
        <sz val="12"/>
        <rFont val="Times New Roman"/>
        <charset val="134"/>
      </rPr>
      <t>9</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</si>
  <si>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45-1</t>
  </si>
  <si>
    <r>
      <rPr>
        <sz val="12"/>
        <rFont val="Times New Roman"/>
        <charset val="134"/>
      </rPr>
      <t>2024</t>
    </r>
    <r>
      <rPr>
        <sz val="12"/>
        <rFont val="宋体"/>
        <charset val="134"/>
      </rPr>
      <t>年度齐云山岩脚村片区省级和美乡村精品示范村项目</t>
    </r>
    <r>
      <rPr>
        <sz val="12"/>
        <rFont val="Times New Roman"/>
        <charset val="134"/>
      </rPr>
      <t xml:space="preserve">
</t>
    </r>
    <r>
      <rPr>
        <sz val="12"/>
        <rFont val="宋体"/>
        <charset val="134"/>
      </rPr>
      <t>（一期）</t>
    </r>
  </si>
  <si>
    <t>齐云山镇
人民政府</t>
  </si>
  <si>
    <r>
      <rPr>
        <sz val="12"/>
        <rFont val="宋体"/>
        <charset val="134"/>
      </rPr>
      <t>在齐云山镇岩脚村片区南坑修整田野</t>
    </r>
    <r>
      <rPr>
        <sz val="12"/>
        <rFont val="Times New Roman"/>
        <charset val="134"/>
      </rPr>
      <t>194</t>
    </r>
    <r>
      <rPr>
        <sz val="12"/>
        <rFont val="宋体"/>
        <charset val="134"/>
      </rPr>
      <t>亩，修建滨水观光道</t>
    </r>
    <r>
      <rPr>
        <sz val="12"/>
        <rFont val="Times New Roman"/>
        <charset val="134"/>
      </rPr>
      <t>4</t>
    </r>
    <r>
      <rPr>
        <sz val="12"/>
        <rFont val="宋体"/>
        <charset val="134"/>
      </rPr>
      <t>千米，村内村貌镇村提升</t>
    </r>
    <r>
      <rPr>
        <sz val="12"/>
        <rFont val="Times New Roman"/>
        <charset val="134"/>
      </rPr>
      <t>93</t>
    </r>
    <r>
      <rPr>
        <sz val="12"/>
        <rFont val="宋体"/>
        <charset val="134"/>
      </rPr>
      <t>亩，沿江建筑外立面提升</t>
    </r>
    <r>
      <rPr>
        <sz val="12"/>
        <rFont val="Times New Roman"/>
        <charset val="134"/>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</si>
  <si>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134"/>
      </rPr>
      <t>“</t>
    </r>
    <r>
      <rPr>
        <sz val="12"/>
        <rFont val="宋体"/>
        <charset val="134"/>
      </rPr>
      <t>一河两岸</t>
    </r>
    <r>
      <rPr>
        <sz val="12"/>
        <rFont val="宋体"/>
        <charset val="134"/>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</si>
  <si>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</si>
  <si>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4960</t>
  </si>
  <si>
    <t>目前和美乡村示范村设计7个村民组已完成村内环境整治，岩脚片、青春公司片污水已开工建设，村内主管网已铺设进度95%，枫树林段风貌整治提升已开工建设，建设进度95%，岩脚加工厂房已竣工，和美乡村基础设施项目开工建设，目前正在进行停车场，广场改建。</t>
  </si>
  <si>
    <t>涉及项目用地已完成征收1.3亩</t>
  </si>
  <si>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</si>
  <si>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45-2</t>
  </si>
  <si>
    <t>溪口镇祖源村片区和美乡村精品示范村</t>
  </si>
  <si>
    <t>溪口镇人民政府</t>
  </si>
  <si>
    <t>溪口镇</t>
  </si>
  <si>
    <r>
      <rPr>
        <sz val="12"/>
        <rFont val="Times New Roman"/>
        <charset val="134"/>
      </rPr>
      <t>1</t>
    </r>
    <r>
      <rPr>
        <sz val="12"/>
        <rFont val="宋体"/>
        <charset val="134"/>
      </rPr>
      <t>、村庄规划方案编制：编制祖源村多规合一的村庄规划及祖源旅游发展策划方案。</t>
    </r>
    <r>
      <rPr>
        <sz val="12"/>
        <rFont val="Times New Roman"/>
        <charset val="134"/>
      </rPr>
      <t xml:space="preserve">                                                                                                                                                                                    2</t>
    </r>
    <r>
      <rPr>
        <sz val="12"/>
        <rFont val="宋体"/>
        <charset val="134"/>
      </rPr>
      <t>、村庄环境整治提升：对祖源中心村、木梨硔中心村及祖源山下至祖源中心村沿线环境整治提升及</t>
    </r>
    <r>
      <rPr>
        <sz val="12"/>
        <rFont val="Times New Roman"/>
        <charset val="134"/>
      </rPr>
      <t>20</t>
    </r>
    <r>
      <rPr>
        <sz val="12"/>
        <rFont val="宋体"/>
        <charset val="134"/>
      </rPr>
      <t>余处节点打造。</t>
    </r>
    <r>
      <rPr>
        <sz val="12"/>
        <rFont val="Times New Roman"/>
        <charset val="134"/>
      </rPr>
      <t xml:space="preserve">                                                                                                                     
3</t>
    </r>
    <r>
      <rPr>
        <sz val="12"/>
        <rFont val="宋体"/>
        <charset val="134"/>
      </rPr>
      <t>、村庄基础设施完善：（</t>
    </r>
    <r>
      <rPr>
        <sz val="12"/>
        <rFont val="Times New Roman"/>
        <charset val="134"/>
      </rPr>
      <t>1</t>
    </r>
    <r>
      <rPr>
        <sz val="12"/>
        <rFont val="宋体"/>
        <charset val="134"/>
      </rPr>
      <t>）完善游憩服务设施面积</t>
    </r>
    <r>
      <rPr>
        <sz val="12"/>
        <rFont val="Times New Roman"/>
        <charset val="134"/>
      </rPr>
      <t>400</t>
    </r>
    <r>
      <rPr>
        <sz val="12"/>
        <rFont val="宋体"/>
        <charset val="134"/>
      </rPr>
      <t>平方米和旅游设施，同时进一步完善村内污水</t>
    </r>
    <r>
      <rPr>
        <sz val="12"/>
        <rFont val="Times New Roman"/>
        <charset val="134"/>
      </rPr>
      <t>1000</t>
    </r>
    <r>
      <rPr>
        <sz val="12"/>
        <rFont val="宋体"/>
        <charset val="134"/>
      </rPr>
      <t>米、</t>
    </r>
    <r>
      <rPr>
        <sz val="12"/>
        <rFont val="Times New Roman"/>
        <charset val="134"/>
      </rPr>
      <t>20</t>
    </r>
    <r>
      <rPr>
        <sz val="12"/>
        <rFont val="宋体"/>
        <charset val="134"/>
      </rPr>
      <t>余处五小园、</t>
    </r>
    <r>
      <rPr>
        <sz val="12"/>
        <rFont val="Times New Roman"/>
        <charset val="134"/>
      </rPr>
      <t>100</t>
    </r>
    <r>
      <rPr>
        <sz val="12"/>
        <rFont val="宋体"/>
        <charset val="134"/>
      </rPr>
      <t>盏路灯等基础设施建设，提升村庄五微品质；（</t>
    </r>
    <r>
      <rPr>
        <sz val="12"/>
        <rFont val="Times New Roman"/>
        <charset val="134"/>
      </rPr>
      <t>2</t>
    </r>
    <r>
      <rPr>
        <sz val="12"/>
        <rFont val="宋体"/>
        <charset val="134"/>
      </rPr>
      <t>）完善木梨硔村内供水设施，修建</t>
    </r>
    <r>
      <rPr>
        <sz val="12"/>
        <rFont val="Times New Roman"/>
        <charset val="134"/>
      </rPr>
      <t>40</t>
    </r>
    <r>
      <rPr>
        <sz val="12"/>
        <rFont val="宋体"/>
        <charset val="134"/>
      </rPr>
      <t>吨蓄水池和</t>
    </r>
    <r>
      <rPr>
        <sz val="12"/>
        <rFont val="Times New Roman"/>
        <charset val="134"/>
      </rPr>
      <t>3000</t>
    </r>
    <r>
      <rPr>
        <sz val="12"/>
        <rFont val="宋体"/>
        <charset val="134"/>
      </rPr>
      <t>米水管铺设，统一管理和运用，对村内主要街巷原有的排水边沟清淤，损坏的要重新建设，打造亲水节点</t>
    </r>
    <r>
      <rPr>
        <sz val="12"/>
        <rFont val="Times New Roman"/>
        <charset val="134"/>
      </rPr>
      <t>2</t>
    </r>
    <r>
      <rPr>
        <sz val="12"/>
        <rFont val="宋体"/>
        <charset val="134"/>
      </rPr>
      <t>处，</t>
    </r>
    <r>
      <rPr>
        <sz val="12"/>
        <rFont val="Times New Roman"/>
        <charset val="134"/>
      </rPr>
      <t>2000</t>
    </r>
    <r>
      <rPr>
        <sz val="12"/>
        <rFont val="宋体"/>
        <charset val="134"/>
      </rPr>
      <t>米三线下地和石板路修复及五微节点打造，同时修建防火设施建设等。</t>
    </r>
    <r>
      <rPr>
        <sz val="12"/>
        <rFont val="Times New Roman"/>
        <charset val="134"/>
      </rPr>
      <t xml:space="preserve">
4</t>
    </r>
    <r>
      <rPr>
        <sz val="12"/>
        <rFont val="宋体"/>
        <charset val="134"/>
      </rPr>
      <t>、村庄产业发展提升：打造祖源有机水果采摘园：建设果园出入口和管理设施棚</t>
    </r>
    <r>
      <rPr>
        <sz val="12"/>
        <rFont val="Times New Roman"/>
        <charset val="134"/>
      </rPr>
      <t>1</t>
    </r>
    <r>
      <rPr>
        <sz val="12"/>
        <rFont val="宋体"/>
        <charset val="134"/>
      </rPr>
      <t>处，修建果园采摘辅路</t>
    </r>
    <r>
      <rPr>
        <sz val="12"/>
        <rFont val="Times New Roman"/>
        <charset val="134"/>
      </rPr>
      <t>5000</t>
    </r>
    <r>
      <rPr>
        <sz val="12"/>
        <rFont val="宋体"/>
        <charset val="134"/>
      </rPr>
      <t>余米，配备果园种植灌溉系统、照明灯具和机械设备等，搭建采摘休憩棚和观赏平台</t>
    </r>
    <r>
      <rPr>
        <sz val="12"/>
        <rFont val="Times New Roman"/>
        <charset val="134"/>
      </rPr>
      <t>2</t>
    </r>
    <r>
      <rPr>
        <sz val="12"/>
        <rFont val="宋体"/>
        <charset val="134"/>
      </rPr>
      <t>处。</t>
    </r>
    <r>
      <rPr>
        <sz val="12"/>
        <rFont val="Times New Roman"/>
        <charset val="134"/>
      </rPr>
      <t xml:space="preserve">
5</t>
    </r>
    <r>
      <rPr>
        <sz val="12"/>
        <rFont val="宋体"/>
        <charset val="134"/>
      </rPr>
      <t>、村庄数字化治理改造：结合村庄治理，对村庄及果园等区域，在服务中心搭建智慧云平台，同时在村庄及果园修建智慧摄像头等配套设施。</t>
    </r>
    <r>
      <rPr>
        <sz val="12"/>
        <rFont val="Times New Roman"/>
        <charset val="134"/>
      </rPr>
      <t xml:space="preserve">                                                                                           
6</t>
    </r>
    <r>
      <rPr>
        <sz val="12"/>
        <rFont val="宋体"/>
        <charset val="134"/>
      </rPr>
      <t>、村庄实训基地平台改建：依托国家电网扶持和市城投公司人才发展集团，对祖源堂内部进行提升改造，面积约</t>
    </r>
    <r>
      <rPr>
        <sz val="12"/>
        <rFont val="Times New Roman"/>
        <charset val="134"/>
      </rPr>
      <t>300</t>
    </r>
    <r>
      <rPr>
        <sz val="12"/>
        <rFont val="宋体"/>
        <charset val="134"/>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134"/>
      </rPr>
      <t>130</t>
    </r>
    <r>
      <rPr>
        <sz val="12"/>
        <rFont val="宋体"/>
        <charset val="134"/>
      </rPr>
      <t>平方米农房一栋。</t>
    </r>
    <r>
      <rPr>
        <sz val="12"/>
        <rFont val="Times New Roman"/>
        <charset val="134"/>
      </rPr>
      <t xml:space="preserve">
7</t>
    </r>
    <r>
      <rPr>
        <sz val="12"/>
        <rFont val="宋体"/>
        <charset val="134"/>
      </rPr>
      <t>、村庄业态打造提升：（</t>
    </r>
    <r>
      <rPr>
        <sz val="12"/>
        <rFont val="Times New Roman"/>
        <charset val="134"/>
      </rPr>
      <t>1)</t>
    </r>
    <r>
      <rPr>
        <sz val="12"/>
        <rFont val="宋体"/>
        <charset val="134"/>
      </rPr>
      <t>依托原生态的乡村河道景观，对祖源村的下村古民居建设进行整体整治提升，拆除无功能建筑，完成农户改厕，沿河打造风情街区</t>
    </r>
    <r>
      <rPr>
        <sz val="12"/>
        <rFont val="Times New Roman"/>
        <charset val="134"/>
      </rPr>
      <t>,</t>
    </r>
    <r>
      <rPr>
        <sz val="12"/>
        <rFont val="宋体"/>
        <charset val="134"/>
      </rPr>
      <t>结合已建成的民间木榨油坊，打造人工木榨油体念和打糍粑民俗体验，同时民居环境整治五微打造再提升</t>
    </r>
    <r>
      <rPr>
        <sz val="12"/>
        <rFont val="Times New Roman"/>
        <charset val="134"/>
      </rPr>
      <t>20</t>
    </r>
    <r>
      <rPr>
        <sz val="12"/>
        <rFont val="宋体"/>
        <charset val="134"/>
      </rPr>
      <t>处、破损老石板修复</t>
    </r>
    <r>
      <rPr>
        <sz val="12"/>
        <rFont val="Times New Roman"/>
        <charset val="134"/>
      </rPr>
      <t>2000</t>
    </r>
    <r>
      <rPr>
        <sz val="12"/>
        <rFont val="宋体"/>
        <charset val="134"/>
      </rPr>
      <t>米，沿线朱升文化内涵塑造</t>
    </r>
    <r>
      <rPr>
        <sz val="12"/>
        <rFont val="Times New Roman"/>
        <charset val="134"/>
      </rPr>
      <t>15</t>
    </r>
    <r>
      <rPr>
        <sz val="12"/>
        <rFont val="宋体"/>
        <charset val="134"/>
      </rPr>
      <t>处等。</t>
    </r>
  </si>
  <si>
    <r>
      <rPr>
        <sz val="12"/>
        <rFont val="宋体"/>
        <charset val="134"/>
      </rPr>
      <t>1.</t>
    </r>
    <r>
      <rPr>
        <sz val="12"/>
        <rFont val="宋体"/>
        <charset val="134"/>
      </rPr>
      <t>完成村庄人居环境整治提升；</t>
    </r>
    <r>
      <rPr>
        <sz val="12"/>
        <rFont val="宋体"/>
        <charset val="134"/>
      </rPr>
      <t>2.</t>
    </r>
    <r>
      <rPr>
        <sz val="12"/>
        <rFont val="宋体"/>
        <charset val="134"/>
      </rPr>
      <t>完成乡村振兴实训基地建设；</t>
    </r>
    <r>
      <rPr>
        <sz val="12"/>
        <rFont val="宋体"/>
        <charset val="134"/>
      </rPr>
      <t>3.</t>
    </r>
    <r>
      <rPr>
        <sz val="12"/>
        <rFont val="宋体"/>
        <charset val="134"/>
      </rPr>
      <t>完成旅游步道等旅游基础设施建设；</t>
    </r>
    <r>
      <rPr>
        <sz val="12"/>
        <rFont val="宋体"/>
        <charset val="134"/>
      </rPr>
      <t>4.</t>
    </r>
    <r>
      <rPr>
        <sz val="12"/>
        <rFont val="宋体"/>
        <charset val="134"/>
      </rPr>
      <t>完成芳华市集闲置房屋及宅基地流转；</t>
    </r>
    <r>
      <rPr>
        <sz val="12"/>
        <rFont val="宋体"/>
        <charset val="134"/>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</si>
  <si>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</si>
  <si>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</si>
  <si>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</si>
  <si>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45-3</t>
  </si>
  <si>
    <t>黄山市休宁县商山镇黄村徽风皖韵宜居宜业和美乡村精品
示范村</t>
  </si>
  <si>
    <t>商山镇人民政府</t>
  </si>
  <si>
    <t>商山镇</t>
  </si>
  <si>
    <r>
      <rPr>
        <sz val="12"/>
        <rFont val="宋体"/>
        <charset val="134"/>
      </rPr>
      <t>黄村</t>
    </r>
    <r>
      <rPr>
        <sz val="12"/>
        <rFont val="Times New Roman"/>
        <charset val="134"/>
      </rPr>
      <t>3A</t>
    </r>
    <r>
      <rPr>
        <sz val="12"/>
        <rFont val="宋体"/>
        <charset val="134"/>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134"/>
      </rPr>
      <t xml:space="preserve"> “</t>
    </r>
    <r>
      <rPr>
        <sz val="12"/>
        <rFont val="宋体"/>
        <charset val="134"/>
      </rPr>
      <t>国际黄村</t>
    </r>
    <r>
      <rPr>
        <sz val="12"/>
        <rFont val="Times New Roman"/>
        <charset val="134"/>
      </rPr>
      <t>”</t>
    </r>
    <r>
      <rPr>
        <sz val="12"/>
        <rFont val="宋体"/>
        <charset val="134"/>
      </rPr>
      <t>荣誉村民项目、人才引进工程项目、激励工程项目。七项文化传承保护重点建设任务黄村民居艺术化改造项目、历史建筑保护工程、大地研</t>
    </r>
    <r>
      <rPr>
        <sz val="12"/>
        <rFont val="Times New Roman"/>
        <charset val="134"/>
      </rPr>
      <t xml:space="preserve"> </t>
    </r>
    <r>
      <rPr>
        <sz val="12"/>
        <rFont val="宋体"/>
        <charset val="134"/>
      </rPr>
      <t>学基地项目、民风文明工程项目、进士文化演绎项目、田园节庆活动项目、黄村传统文化节庆活动项目。十三项生态绿色发展重点建设任务</t>
    </r>
    <r>
      <rPr>
        <sz val="12"/>
        <rFont val="Times New Roman"/>
        <charset val="134"/>
      </rPr>
      <t xml:space="preserve"> </t>
    </r>
    <r>
      <rPr>
        <sz val="12"/>
        <rFont val="宋体"/>
        <charset val="134"/>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134"/>
      </rPr>
      <t>V</t>
    </r>
    <r>
      <rPr>
        <sz val="12"/>
        <rFont val="宋体"/>
        <charset val="134"/>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</si>
  <si>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</si>
  <si>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</si>
  <si>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1.已完成河塘沟渠清淤1公里；月池塘清理施工中；进士第旁年味馆、进士食堂防水改造提升工程已完成；黄村小学到进士第沿线绿化提升5处。
2.房前屋后整治，完成五小园建设18处，拆除废弃旱厕3处，改建鸡舍8处；村口及入村沿线节点提升已完成土地流转及作物种植。
3.青亩剧场节点设计完成，休憩看台建设已完成；研学小公园节点已完成建设；篮球场场地升级扩宽已完成；村口等节点正在建设中。
4.进士第旁“黄村八景”墙绘已完成；日塘周边景观提升完成。清除日塘周边杂草，日塘边原封闭绿化区域新建3处景观步道，增设休息亭4处。
5.上黄村、下黄村环境整治完成。
6.村中直冲及上班坞总计约1公里村民生产道路、机耕道路的硬化已完成。村中罗班、黄泥塘、金鸡岭总计约1.5公里村民生产道路、机耕道路的改造提升已完成。中心村约5公里的主干道部分路面维修和风貌提升已完成。</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</si>
  <si>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</si>
  <si>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</si>
  <si>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</si>
  <si>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</si>
  <si>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专项债部分：1、活动中心目前已完成70%                                                        2、村民文化休闲设施打造项目已完成90%                                                                                3、乡村品质提升项目已完成三个组30处整治点勘测和计划，已完成95%                                                             4、停车场修缮项目全部完成                                                                                     5、乡村驿站配套提升项目设计已完成60%                                                                                   其余配套资金部分：1、菊花烘干厂配套工程项目正在进行土地流转谈判，                                2、改厕治污项目已完成40%                                                   3、人居环境整治项目设计稿已出，控制价已完成                                                                     4、盐铺村主题研学项目已开展两次活动，已投入资金40万元，第三次即将召开</t>
  </si>
  <si>
    <t>专项债中涉及项目大部分设计图初稿已制作完毕，但与合工大设计费用还在对接中，无法拿到设计详图</t>
  </si>
  <si>
    <r>
      <rPr>
        <sz val="12"/>
        <rFont val="Times New Roman"/>
        <charset val="134"/>
      </rPr>
      <t>2023</t>
    </r>
    <r>
      <rPr>
        <sz val="12"/>
        <rFont val="宋体"/>
        <charset val="134"/>
      </rPr>
      <t>年休宁县人居环境整治项目</t>
    </r>
  </si>
  <si>
    <r>
      <rPr>
        <sz val="12"/>
        <rFont val="宋体"/>
        <charset val="134"/>
      </rPr>
      <t>休宁县海阳镇、万安镇、渭桥乡、齐云山镇、东临溪镇、溪口镇、榆村乡、五城镇、源芳乡等</t>
    </r>
    <r>
      <rPr>
        <sz val="12"/>
        <rFont val="Times New Roman"/>
        <charset val="134"/>
      </rPr>
      <t>9</t>
    </r>
    <r>
      <rPr>
        <sz val="12"/>
        <rFont val="宋体"/>
        <charset val="134"/>
      </rPr>
      <t>个乡镇</t>
    </r>
    <r>
      <rPr>
        <sz val="12"/>
        <rFont val="Times New Roman"/>
        <charset val="134"/>
      </rPr>
      <t>16</t>
    </r>
    <r>
      <rPr>
        <sz val="12"/>
        <rFont val="宋体"/>
        <charset val="134"/>
      </rPr>
      <t>个村。</t>
    </r>
  </si>
  <si>
    <r>
      <rPr>
        <sz val="12"/>
        <rFont val="宋体"/>
        <charset val="134"/>
      </rPr>
      <t>对休宁县域内渭桥乡等</t>
    </r>
    <r>
      <rPr>
        <sz val="12"/>
        <rFont val="Times New Roman"/>
        <charset val="134"/>
      </rPr>
      <t>9</t>
    </r>
    <r>
      <rPr>
        <sz val="12"/>
        <rFont val="宋体"/>
        <charset val="134"/>
      </rPr>
      <t>个乡镇</t>
    </r>
    <r>
      <rPr>
        <sz val="12"/>
        <rFont val="Times New Roman"/>
        <charset val="134"/>
      </rPr>
      <t>16</t>
    </r>
    <r>
      <rPr>
        <sz val="12"/>
        <rFont val="宋体"/>
        <charset val="134"/>
      </rPr>
      <t>个行政村污水处理设施进行建设提升，建设各类型人工湿地</t>
    </r>
    <r>
      <rPr>
        <sz val="12"/>
        <rFont val="Times New Roman"/>
        <charset val="134"/>
      </rPr>
      <t>80</t>
    </r>
    <r>
      <rPr>
        <sz val="12"/>
        <rFont val="宋体"/>
        <charset val="134"/>
      </rPr>
      <t>处（其中：人工湿地处理工艺终端</t>
    </r>
    <r>
      <rPr>
        <sz val="12"/>
        <rFont val="Times New Roman"/>
        <charset val="134"/>
      </rPr>
      <t>76</t>
    </r>
    <r>
      <rPr>
        <sz val="12"/>
        <rFont val="宋体"/>
        <charset val="134"/>
      </rPr>
      <t>处、</t>
    </r>
    <r>
      <rPr>
        <sz val="12"/>
        <rFont val="Times New Roman"/>
        <charset val="134"/>
      </rPr>
      <t>AO</t>
    </r>
    <r>
      <rPr>
        <sz val="12"/>
        <rFont val="宋体"/>
        <charset val="134"/>
      </rPr>
      <t>工艺终端</t>
    </r>
    <r>
      <rPr>
        <sz val="12"/>
        <rFont val="Times New Roman"/>
        <charset val="134"/>
      </rPr>
      <t>4</t>
    </r>
    <r>
      <rPr>
        <sz val="12"/>
        <rFont val="宋体"/>
        <charset val="134"/>
      </rPr>
      <t>处），污水处理管网</t>
    </r>
    <r>
      <rPr>
        <sz val="12"/>
        <rFont val="Times New Roman"/>
        <charset val="134"/>
      </rPr>
      <t>149106</t>
    </r>
    <r>
      <rPr>
        <sz val="12"/>
        <rFont val="宋体"/>
        <charset val="134"/>
      </rPr>
      <t>米（其中：主管网</t>
    </r>
    <r>
      <rPr>
        <sz val="12"/>
        <rFont val="Times New Roman"/>
        <charset val="134"/>
      </rPr>
      <t>24357</t>
    </r>
    <r>
      <rPr>
        <sz val="12"/>
        <rFont val="宋体"/>
        <charset val="134"/>
      </rPr>
      <t>米、支管网</t>
    </r>
    <r>
      <rPr>
        <sz val="12"/>
        <rFont val="Times New Roman"/>
        <charset val="134"/>
      </rPr>
      <t>34749</t>
    </r>
    <r>
      <rPr>
        <sz val="12"/>
        <rFont val="宋体"/>
        <charset val="134"/>
      </rPr>
      <t>米、出户管网</t>
    </r>
    <r>
      <rPr>
        <sz val="12"/>
        <rFont val="Times New Roman"/>
        <charset val="134"/>
      </rPr>
      <t>90000</t>
    </r>
    <r>
      <rPr>
        <sz val="12"/>
        <rFont val="宋体"/>
        <charset val="134"/>
      </rPr>
      <t>米），检查井</t>
    </r>
    <r>
      <rPr>
        <sz val="12"/>
        <rFont val="Times New Roman"/>
        <charset val="134"/>
      </rPr>
      <t>3077</t>
    </r>
    <r>
      <rPr>
        <sz val="12"/>
        <rFont val="宋体"/>
        <charset val="134"/>
      </rPr>
      <t>个。</t>
    </r>
  </si>
  <si>
    <t>休宁县人居
环境整治项目</t>
  </si>
  <si>
    <r>
      <rPr>
        <sz val="12"/>
        <rFont val="Times New Roman"/>
        <charset val="134"/>
      </rPr>
      <t>2023</t>
    </r>
    <r>
      <rPr>
        <sz val="12"/>
        <rFont val="宋体"/>
        <charset val="134"/>
      </rPr>
      <t>年</t>
    </r>
    <r>
      <rPr>
        <sz val="12"/>
        <rFont val="Times New Roman"/>
        <charset val="134"/>
      </rPr>
      <t>6</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</si>
  <si>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安徽新安江流域防洪治理工程（休宁段）</t>
  </si>
  <si>
    <t>休宁县水利工程建设
管理处</t>
  </si>
  <si>
    <t>万安镇、
东临溪镇</t>
  </si>
  <si>
    <r>
      <rPr>
        <sz val="12"/>
        <rFont val="Times New Roman"/>
        <charset val="134"/>
      </rPr>
      <t>1.</t>
    </r>
    <r>
      <rPr>
        <sz val="12"/>
        <rFont val="宋体"/>
        <charset val="134"/>
      </rPr>
      <t>横江左岸自钟塘桥下游</t>
    </r>
    <r>
      <rPr>
        <sz val="12"/>
        <rFont val="Times New Roman"/>
        <charset val="134"/>
      </rPr>
      <t>2.42</t>
    </r>
    <r>
      <rPr>
        <sz val="12"/>
        <rFont val="宋体"/>
        <charset val="134"/>
      </rPr>
      <t>千米的河段堤岸浆砌石挡墙加固，右岸自钟塘桥下游</t>
    </r>
    <r>
      <rPr>
        <sz val="12"/>
        <rFont val="Times New Roman"/>
        <charset val="134"/>
      </rPr>
      <t>2.08</t>
    </r>
    <r>
      <rPr>
        <sz val="12"/>
        <rFont val="宋体"/>
        <charset val="134"/>
      </rPr>
      <t>千米的河段堤岸浆砌石挡墙加固，总的堤岸挡墙加固长度</t>
    </r>
    <r>
      <rPr>
        <sz val="12"/>
        <rFont val="Times New Roman"/>
        <charset val="134"/>
      </rPr>
      <t>4.5</t>
    </r>
    <r>
      <rPr>
        <sz val="12"/>
        <rFont val="宋体"/>
        <charset val="134"/>
      </rPr>
      <t>千米。</t>
    </r>
    <r>
      <rPr>
        <sz val="12"/>
        <rFont val="Times New Roman"/>
        <charset val="134"/>
      </rPr>
      <t xml:space="preserve">
2.</t>
    </r>
    <r>
      <rPr>
        <sz val="12"/>
        <rFont val="宋体"/>
        <charset val="134"/>
      </rPr>
      <t>率水右岸自率水河大桥往上游</t>
    </r>
    <r>
      <rPr>
        <sz val="12"/>
        <rFont val="Times New Roman"/>
        <charset val="134"/>
      </rPr>
      <t>3.617</t>
    </r>
    <r>
      <rPr>
        <sz val="12"/>
        <rFont val="宋体"/>
        <charset val="134"/>
      </rPr>
      <t>千米的河段，由新建护岸挡墙与二级生态护岸组成，长度分别为</t>
    </r>
    <r>
      <rPr>
        <sz val="12"/>
        <rFont val="Times New Roman"/>
        <charset val="134"/>
      </rPr>
      <t>2.017</t>
    </r>
    <r>
      <rPr>
        <sz val="12"/>
        <rFont val="宋体"/>
        <charset val="134"/>
      </rPr>
      <t>千米、</t>
    </r>
    <r>
      <rPr>
        <sz val="12"/>
        <rFont val="Times New Roman"/>
        <charset val="134"/>
      </rPr>
      <t>1.6</t>
    </r>
    <r>
      <rPr>
        <sz val="12"/>
        <rFont val="宋体"/>
        <charset val="134"/>
      </rPr>
      <t>千米；</t>
    </r>
    <r>
      <rPr>
        <sz val="12"/>
        <rFont val="Times New Roman"/>
        <charset val="134"/>
      </rPr>
      <t xml:space="preserve">
3.</t>
    </r>
    <r>
      <rPr>
        <sz val="12"/>
        <rFont val="宋体"/>
        <charset val="134"/>
      </rPr>
      <t>万安坝修复。</t>
    </r>
  </si>
  <si>
    <t>新安江流域防洪治理工程</t>
  </si>
  <si>
    <t>万安坝修复工程土建部分（除用作分流的尾坎部分）已全部完成；已开始液压杆更换工作；横江段挡墙基础开挖2335m，底板浇筑2235m，挡墙砌筑（至设计标高）完成800m，另有655m正在施工，预计11月下旬前完成所有挡墙砌筑；率水段基槽开挖1750m，重力式挡墙开挖900m（该段重力式挡墙已全部开挖），底板浇筑422m，重式挡墙开挖850m（现有工作面已全部开挖），第一层混凝土浇筑650m，第二层混凝土浇筑510m</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</si>
  <si>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</si>
  <si>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</si>
  <si>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</si>
  <si>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</si>
  <si>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134"/>
      </rPr>
      <t>3.617</t>
    </r>
    <r>
      <rPr>
        <sz val="12"/>
        <rFont val="宋体"/>
        <charset val="134"/>
      </rPr>
      <t>千米的河段，由新建护岸挡墙与二级生态护岸组成，长度分别为</t>
    </r>
    <r>
      <rPr>
        <sz val="12"/>
        <rFont val="Times New Roman"/>
        <charset val="134"/>
      </rPr>
      <t>2.017</t>
    </r>
    <r>
      <rPr>
        <sz val="12"/>
        <rFont val="宋体"/>
        <charset val="134"/>
      </rPr>
      <t>千米、</t>
    </r>
    <r>
      <rPr>
        <sz val="12"/>
        <rFont val="Times New Roman"/>
        <charset val="134"/>
      </rPr>
      <t>1.6</t>
    </r>
    <r>
      <rPr>
        <sz val="12"/>
        <rFont val="宋体"/>
        <charset val="134"/>
      </rPr>
      <t>千米。</t>
    </r>
  </si>
  <si>
    <t>已完成招投标，签订EPC施工合同，基本完成征地工作</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</si>
  <si>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</si>
  <si>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</si>
  <si>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</si>
  <si>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</si>
  <si>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</si>
  <si>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</si>
  <si>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134"/>
      </rPr>
      <t>2.42</t>
    </r>
    <r>
      <rPr>
        <sz val="12"/>
        <rFont val="宋体"/>
        <charset val="134"/>
      </rPr>
      <t>千米的河段堤岸浆砌石挡墙加固，右岸自钟塘桥下游</t>
    </r>
    <r>
      <rPr>
        <sz val="12"/>
        <rFont val="Times New Roman"/>
        <charset val="134"/>
      </rPr>
      <t>2.08</t>
    </r>
    <r>
      <rPr>
        <sz val="12"/>
        <rFont val="宋体"/>
        <charset val="134"/>
      </rPr>
      <t>千米的河段堤岸浆砌石挡墙加固，总的堤岸挡墙加固长度</t>
    </r>
    <r>
      <rPr>
        <sz val="12"/>
        <rFont val="Times New Roman"/>
        <charset val="134"/>
      </rPr>
      <t>4.5</t>
    </r>
    <r>
      <rPr>
        <sz val="12"/>
        <rFont val="宋体"/>
        <charset val="134"/>
      </rPr>
      <t>千米；</t>
    </r>
    <r>
      <rPr>
        <sz val="12"/>
        <rFont val="Times New Roman"/>
        <charset val="134"/>
      </rPr>
      <t>2.</t>
    </r>
    <r>
      <rPr>
        <sz val="12"/>
        <rFont val="宋体"/>
        <charset val="134"/>
      </rPr>
      <t>万安坝修复。</t>
    </r>
  </si>
  <si>
    <t>已完成项目纳统工作，目前项目已开工建设，其中万安坝修复一开始施工，横江护岸挡墙建设我镇所需用地征地已完整，潜阜段已经开工建设</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</si>
  <si>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</si>
  <si>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</si>
  <si>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</si>
  <si>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</si>
  <si>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</si>
  <si>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</si>
  <si>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134"/>
      </rPr>
      <t>开展首村河、福寺河、吴田河、兰水河、朱村河五条山洪沟防洪治理工程，新建护岸</t>
    </r>
    <r>
      <rPr>
        <sz val="12"/>
        <rFont val="Times New Roman"/>
        <charset val="134"/>
      </rPr>
      <t>16.4</t>
    </r>
    <r>
      <rPr>
        <sz val="12"/>
        <rFont val="宋体"/>
        <charset val="134"/>
      </rPr>
      <t>千米，疏浚河道</t>
    </r>
    <r>
      <rPr>
        <sz val="12"/>
        <rFont val="Times New Roman"/>
        <charset val="134"/>
      </rPr>
      <t>16</t>
    </r>
    <r>
      <rPr>
        <sz val="12"/>
        <rFont val="宋体"/>
        <charset val="134"/>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</si>
  <si>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</si>
  <si>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</si>
  <si>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</si>
  <si>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</si>
  <si>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</si>
  <si>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134"/>
      </rPr>
      <t>3</t>
    </r>
    <r>
      <rPr>
        <sz val="12"/>
        <rFont val="宋体"/>
        <charset val="134"/>
      </rPr>
      <t>座水厂，市水厂、县水厂、齐云山水厂管网延伸工程；千吨万人水厂五城水厂、汉口水厂及千人以上水厂榆村水厂巩固提升工程；全县</t>
    </r>
    <r>
      <rPr>
        <sz val="12"/>
        <rFont val="Times New Roman"/>
        <charset val="134"/>
      </rPr>
      <t>88</t>
    </r>
    <r>
      <rPr>
        <sz val="12"/>
        <rFont val="宋体"/>
        <charset val="134"/>
      </rPr>
      <t>处小型供水工程巩固提升工程。主要包括水源工程、厂区建设、水厂信息化建设、管网延伸等，配套部分管道互通工程</t>
    </r>
    <r>
      <rPr>
        <sz val="12"/>
        <rFont val="Times New Roman"/>
        <charset val="134"/>
      </rPr>
      <t>95</t>
    </r>
    <r>
      <rPr>
        <sz val="12"/>
        <rFont val="宋体"/>
        <charset val="134"/>
      </rPr>
      <t>千米、配水管网</t>
    </r>
    <r>
      <rPr>
        <sz val="12"/>
        <rFont val="Times New Roman"/>
        <charset val="134"/>
      </rPr>
      <t>39</t>
    </r>
    <r>
      <rPr>
        <sz val="12"/>
        <rFont val="宋体"/>
        <charset val="134"/>
      </rPr>
      <t>千米，同时对区域小型集中供水工程进行更新改造。</t>
    </r>
  </si>
  <si>
    <t>子项齐云山镇环居饮水工程施工中；渠口片人饮水厂工程采购水管等材料，上演村部分组已施工铺设管网</t>
  </si>
  <si>
    <t>51-1</t>
  </si>
  <si>
    <t>榆村乡自来水厂
改建工程</t>
  </si>
  <si>
    <t>榆村乡人民政府</t>
  </si>
  <si>
    <t>对现有的榆村乡自来水厂官网进行更换等其他建设工程。</t>
  </si>
  <si>
    <t>已开工</t>
  </si>
  <si>
    <t>无，拟征地1亩</t>
  </si>
  <si>
    <t>51-2</t>
  </si>
  <si>
    <t>渠口片人饮水厂工程项目</t>
  </si>
  <si>
    <r>
      <rPr>
        <sz val="12"/>
        <rFont val="宋体"/>
        <charset val="134"/>
      </rPr>
      <t>建设日供水量</t>
    </r>
    <r>
      <rPr>
        <sz val="12"/>
        <rFont val="Times New Roman"/>
        <charset val="134"/>
      </rPr>
      <t>100</t>
    </r>
    <r>
      <rPr>
        <sz val="12"/>
        <rFont val="宋体"/>
        <charset val="134"/>
      </rPr>
      <t>吨水厂一座、铺设</t>
    </r>
    <r>
      <rPr>
        <sz val="12"/>
        <rFont val="Times New Roman"/>
        <charset val="134"/>
      </rPr>
      <t>5</t>
    </r>
    <r>
      <rPr>
        <sz val="12"/>
        <rFont val="宋体"/>
        <charset val="134"/>
      </rPr>
      <t>个村入户管网</t>
    </r>
    <r>
      <rPr>
        <sz val="12"/>
        <rFont val="Times New Roman"/>
        <charset val="134"/>
      </rPr>
      <t>50</t>
    </r>
    <r>
      <rPr>
        <sz val="12"/>
        <rFont val="宋体"/>
        <charset val="134"/>
      </rPr>
      <t>千米。</t>
    </r>
  </si>
  <si>
    <t>渭桥乡供水工程（东线、西线）项目</t>
  </si>
  <si>
    <t>采购水管等材料，渠口村村内已施工铺设管网，珰金村、板桥村部分组开始铺设管网</t>
  </si>
  <si>
    <t>暂未开始征地</t>
  </si>
  <si>
    <t>51-3</t>
  </si>
  <si>
    <t>海阳镇农村饮水
提升工程</t>
  </si>
  <si>
    <r>
      <rPr>
        <sz val="12"/>
        <rFont val="Times New Roman"/>
        <charset val="134"/>
      </rPr>
      <t>1</t>
    </r>
    <r>
      <rPr>
        <sz val="12"/>
        <rFont val="宋体"/>
        <charset val="134"/>
      </rPr>
      <t>、休宁一水厂保护区内水源地规范化建设。</t>
    </r>
    <r>
      <rPr>
        <sz val="12"/>
        <rFont val="Times New Roman"/>
        <charset val="134"/>
      </rPr>
      <t xml:space="preserve">
2</t>
    </r>
    <r>
      <rPr>
        <sz val="12"/>
        <rFont val="宋体"/>
        <charset val="134"/>
      </rPr>
      <t>、生态拦截沟：利用保护区内农田灌溉沟渠建设生态拦截沟，对农业面源污染进行拦截，福才片生态拦截沟</t>
    </r>
    <r>
      <rPr>
        <sz val="12"/>
        <rFont val="Times New Roman"/>
        <charset val="134"/>
      </rPr>
      <t>1234</t>
    </r>
    <r>
      <rPr>
        <sz val="12"/>
        <rFont val="宋体"/>
        <charset val="134"/>
      </rPr>
      <t>米。</t>
    </r>
    <r>
      <rPr>
        <sz val="12"/>
        <rFont val="Times New Roman"/>
        <charset val="134"/>
      </rPr>
      <t xml:space="preserve">
3</t>
    </r>
    <r>
      <rPr>
        <sz val="12"/>
        <rFont val="宋体"/>
        <charset val="134"/>
      </rPr>
      <t>、生态缓冲带修复。</t>
    </r>
    <r>
      <rPr>
        <sz val="12"/>
        <rFont val="Times New Roman"/>
        <charset val="134"/>
      </rPr>
      <t xml:space="preserve">
4</t>
    </r>
    <r>
      <rPr>
        <sz val="12"/>
        <rFont val="宋体"/>
        <charset val="134"/>
      </rPr>
      <t>、新亭村污水整改：建设主管约</t>
    </r>
    <r>
      <rPr>
        <sz val="12"/>
        <rFont val="Times New Roman"/>
        <charset val="134"/>
      </rPr>
      <t>100</t>
    </r>
    <r>
      <rPr>
        <sz val="12"/>
        <rFont val="宋体"/>
        <charset val="134"/>
      </rPr>
      <t>米，接户约</t>
    </r>
    <r>
      <rPr>
        <sz val="12"/>
        <rFont val="Times New Roman"/>
        <charset val="134"/>
      </rPr>
      <t>260</t>
    </r>
    <r>
      <rPr>
        <sz val="12"/>
        <rFont val="宋体"/>
        <charset val="134"/>
      </rPr>
      <t>米，检查井约</t>
    </r>
    <r>
      <rPr>
        <sz val="12"/>
        <rFont val="Times New Roman"/>
        <charset val="134"/>
      </rPr>
      <t>2</t>
    </r>
    <r>
      <rPr>
        <sz val="12"/>
        <rFont val="宋体"/>
        <charset val="134"/>
      </rPr>
      <t>座，格栅井</t>
    </r>
    <r>
      <rPr>
        <sz val="12"/>
        <rFont val="Times New Roman"/>
        <charset val="134"/>
      </rPr>
      <t>26</t>
    </r>
    <r>
      <rPr>
        <sz val="12"/>
        <rFont val="宋体"/>
        <charset val="134"/>
      </rPr>
      <t>座。道路恢复约</t>
    </r>
    <r>
      <rPr>
        <sz val="12"/>
        <rFont val="Times New Roman"/>
        <charset val="134"/>
      </rPr>
      <t>179</t>
    </r>
    <r>
      <rPr>
        <sz val="12"/>
        <rFont val="宋体"/>
        <charset val="134"/>
      </rPr>
      <t>平方米。</t>
    </r>
    <r>
      <rPr>
        <sz val="12"/>
        <rFont val="Times New Roman"/>
        <charset val="134"/>
      </rPr>
      <t xml:space="preserve">
5</t>
    </r>
    <r>
      <rPr>
        <sz val="12"/>
        <rFont val="宋体"/>
        <charset val="134"/>
      </rPr>
      <t>、福才村建设分集中式污水处理设施</t>
    </r>
    <r>
      <rPr>
        <sz val="12"/>
        <rFont val="Times New Roman"/>
        <charset val="134"/>
      </rPr>
      <t>1</t>
    </r>
    <r>
      <rPr>
        <sz val="12"/>
        <rFont val="宋体"/>
        <charset val="134"/>
      </rPr>
      <t>座，污水处理采用</t>
    </r>
    <r>
      <rPr>
        <sz val="12"/>
        <rFont val="Times New Roman"/>
        <charset val="134"/>
      </rPr>
      <t xml:space="preserve"> </t>
    </r>
    <r>
      <rPr>
        <sz val="12"/>
        <rFont val="宋体"/>
        <charset val="134"/>
      </rPr>
      <t>厌氧</t>
    </r>
    <r>
      <rPr>
        <sz val="12"/>
        <rFont val="Times New Roman"/>
        <charset val="134"/>
      </rPr>
      <t>+</t>
    </r>
    <r>
      <rPr>
        <sz val="12"/>
        <rFont val="宋体"/>
        <charset val="134"/>
      </rPr>
      <t>人工湿地方式，污水处理规模为</t>
    </r>
    <r>
      <rPr>
        <sz val="12"/>
        <rFont val="Times New Roman"/>
        <charset val="134"/>
      </rPr>
      <t>16</t>
    </r>
    <r>
      <rPr>
        <sz val="12"/>
        <rFont val="宋体"/>
        <charset val="134"/>
      </rPr>
      <t>吨每天，建设污水主管约</t>
    </r>
    <r>
      <rPr>
        <sz val="12"/>
        <rFont val="Times New Roman"/>
        <charset val="134"/>
      </rPr>
      <t>1509</t>
    </r>
    <r>
      <rPr>
        <sz val="12"/>
        <rFont val="宋体"/>
        <charset val="134"/>
      </rPr>
      <t>米，污水支管约</t>
    </r>
    <r>
      <rPr>
        <sz val="12"/>
        <rFont val="Times New Roman"/>
        <charset val="134"/>
      </rPr>
      <t>386</t>
    </r>
    <r>
      <rPr>
        <sz val="12"/>
        <rFont val="宋体"/>
        <charset val="134"/>
      </rPr>
      <t>米，接户管约</t>
    </r>
    <r>
      <rPr>
        <sz val="12"/>
        <rFont val="Times New Roman"/>
        <charset val="134"/>
      </rPr>
      <t>1780</t>
    </r>
    <r>
      <rPr>
        <sz val="12"/>
        <rFont val="宋体"/>
        <charset val="134"/>
      </rPr>
      <t>米，检查井约</t>
    </r>
    <r>
      <rPr>
        <sz val="12"/>
        <rFont val="Times New Roman"/>
        <charset val="134"/>
      </rPr>
      <t>121</t>
    </r>
    <r>
      <rPr>
        <sz val="12"/>
        <rFont val="宋体"/>
        <charset val="134"/>
      </rPr>
      <t>座，格栅井约</t>
    </r>
    <r>
      <rPr>
        <sz val="12"/>
        <rFont val="Times New Roman"/>
        <charset val="134"/>
      </rPr>
      <t>89</t>
    </r>
    <r>
      <rPr>
        <sz val="12"/>
        <rFont val="宋体"/>
        <charset val="134"/>
      </rPr>
      <t>个，道路恢复面积约</t>
    </r>
    <r>
      <rPr>
        <sz val="12"/>
        <rFont val="Times New Roman"/>
        <charset val="134"/>
      </rPr>
      <t>1522</t>
    </r>
    <r>
      <rPr>
        <sz val="12"/>
        <rFont val="宋体"/>
        <charset val="134"/>
      </rPr>
      <t>平方米。</t>
    </r>
    <r>
      <rPr>
        <sz val="12"/>
        <rFont val="Times New Roman"/>
        <charset val="134"/>
      </rPr>
      <t xml:space="preserve">
6</t>
    </r>
    <r>
      <rPr>
        <sz val="12"/>
        <rFont val="宋体"/>
        <charset val="134"/>
      </rPr>
      <t>、实施秀阳村、石人村人饮工程。</t>
    </r>
  </si>
  <si>
    <t>已完成招投标程序，公示已结束，已签订施工合同</t>
  </si>
  <si>
    <r>
      <rPr>
        <sz val="12"/>
        <rFont val="Times New Roman"/>
        <charset val="134"/>
      </rPr>
      <t>1</t>
    </r>
    <r>
      <rPr>
        <sz val="12"/>
        <rFont val="宋体"/>
        <charset val="134"/>
      </rPr>
      <t>、因土建和管材供应项目分离，能否保证项目实施时同步推进</t>
    </r>
    <r>
      <rPr>
        <sz val="12"/>
        <rFont val="Times New Roman"/>
        <charset val="134"/>
      </rPr>
      <t xml:space="preserve">   2</t>
    </r>
    <r>
      <rPr>
        <sz val="12"/>
        <rFont val="宋体"/>
        <charset val="134"/>
      </rPr>
      <t>、需县政府牵头召开会议明确后续自来水工程建设完毕后管护主体问题（因秀阳村、石人村实质上有村组已经是自来水公司组织人员收取水费）</t>
    </r>
  </si>
  <si>
    <r>
      <rPr>
        <sz val="12"/>
        <rFont val="Times New Roman"/>
        <charset val="134"/>
      </rPr>
      <t>2023</t>
    </r>
    <r>
      <rPr>
        <sz val="12"/>
        <rFont val="宋体"/>
        <charset val="134"/>
      </rPr>
      <t>年</t>
    </r>
    <r>
      <rPr>
        <sz val="12"/>
        <rFont val="Times New Roman"/>
        <charset val="134"/>
      </rPr>
      <t>10</t>
    </r>
    <r>
      <rPr>
        <sz val="12"/>
        <rFont val="宋体"/>
        <charset val="134"/>
      </rPr>
      <t>月</t>
    </r>
    <r>
      <rPr>
        <sz val="12"/>
        <rFont val="Times New Roman"/>
        <charset val="134"/>
      </rPr>
      <t>-2024</t>
    </r>
    <r>
      <rPr>
        <sz val="12"/>
        <rFont val="宋体"/>
        <charset val="134"/>
      </rPr>
      <t>年</t>
    </r>
    <r>
      <rPr>
        <sz val="12"/>
        <rFont val="Times New Roman"/>
        <charset val="134"/>
      </rPr>
      <t>7</t>
    </r>
    <r>
      <rPr>
        <sz val="12"/>
        <rFont val="宋体"/>
        <charset val="134"/>
      </rPr>
      <t>月</t>
    </r>
  </si>
  <si>
    <t>休宁县农业一体化项目</t>
  </si>
  <si>
    <r>
      <rPr>
        <sz val="12"/>
        <rFont val="Times New Roman"/>
        <charset val="134"/>
      </rPr>
      <t>1</t>
    </r>
    <r>
      <rPr>
        <sz val="12"/>
        <rFont val="宋体"/>
        <charset val="134"/>
      </rPr>
      <t>、新建蓝田镇、五城镇、流口镇三个农产品冷链物流中心及配套设施。</t>
    </r>
    <r>
      <rPr>
        <sz val="12"/>
        <rFont val="Times New Roman"/>
        <charset val="134"/>
      </rPr>
      <t>2</t>
    </r>
    <r>
      <rPr>
        <sz val="12"/>
        <rFont val="宋体"/>
        <charset val="134"/>
      </rPr>
      <t>、新建五城镇农产品加工示范基地和生态农业示范基地及配套设施。</t>
    </r>
    <r>
      <rPr>
        <sz val="12"/>
        <rFont val="Times New Roman"/>
        <charset val="134"/>
      </rPr>
      <t>3</t>
    </r>
    <r>
      <rPr>
        <sz val="12"/>
        <rFont val="宋体"/>
        <charset val="134"/>
      </rPr>
      <t>、新建流口镇生态示范茶园基地、标准化茶叶示范基地、有机茶交易市场、有机茶博览中心及配套设施。</t>
    </r>
    <r>
      <rPr>
        <sz val="12"/>
        <rFont val="Times New Roman"/>
        <charset val="134"/>
      </rPr>
      <t>4</t>
    </r>
    <r>
      <rPr>
        <sz val="12"/>
        <rFont val="宋体"/>
        <charset val="134"/>
      </rPr>
      <t>、蓝田镇、流口镇生物质能综合利用工程。</t>
    </r>
    <r>
      <rPr>
        <sz val="12"/>
        <rFont val="Times New Roman"/>
        <charset val="134"/>
      </rPr>
      <t>5</t>
    </r>
    <r>
      <rPr>
        <sz val="12"/>
        <rFont val="宋体"/>
        <charset val="134"/>
      </rPr>
      <t>、蓝田镇农贸市场收储工程：对原农贸市场进行改扩建。</t>
    </r>
    <r>
      <rPr>
        <sz val="12"/>
        <rFont val="Times New Roman"/>
        <charset val="134"/>
      </rPr>
      <t>6</t>
    </r>
    <r>
      <rPr>
        <sz val="12"/>
        <rFont val="宋体"/>
        <charset val="134"/>
      </rPr>
      <t>、环境风貌整治工程包括蓝田镇环境风貌整治工程和污水处理工程，破路改造、沿线景观提升、改建自来水厂出厂主干管给水管道等；</t>
    </r>
    <r>
      <rPr>
        <sz val="12"/>
        <rFont val="Times New Roman"/>
        <charset val="134"/>
      </rPr>
      <t>7</t>
    </r>
    <r>
      <rPr>
        <sz val="12"/>
        <rFont val="宋体"/>
        <charset val="134"/>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134"/>
      </rPr>
      <t>8</t>
    </r>
    <r>
      <rPr>
        <sz val="12"/>
        <rFont val="宋体"/>
        <charset val="134"/>
      </rPr>
      <t>、河道治理工程：对蓝田镇夹溪河支流前川河进行治理。</t>
    </r>
    <r>
      <rPr>
        <sz val="12"/>
        <rFont val="Times New Roman"/>
        <charset val="134"/>
      </rPr>
      <t>9</t>
    </r>
    <r>
      <rPr>
        <sz val="12"/>
        <rFont val="宋体"/>
        <charset val="134"/>
      </rPr>
      <t>、道路桥梁工程包括蓝田镇城南路工程；蓝田镇城南路桥工程；五城镇特色街区改造项目；流口镇碜坑口、山村漫水桥工程。</t>
    </r>
    <r>
      <rPr>
        <sz val="12"/>
        <rFont val="Times New Roman"/>
        <charset val="134"/>
      </rPr>
      <t>10</t>
    </r>
    <r>
      <rPr>
        <sz val="12"/>
        <rFont val="宋体"/>
        <charset val="134"/>
      </rPr>
      <t>、配套设施工程包括新建蓝田镇生态式停车场；新建流口镇碜坑口、山村、上三峰生态停车场；新建分类式垃圾桶共</t>
    </r>
    <r>
      <rPr>
        <sz val="12"/>
        <rFont val="Times New Roman"/>
        <charset val="134"/>
      </rPr>
      <t>300</t>
    </r>
    <r>
      <rPr>
        <sz val="12"/>
        <rFont val="宋体"/>
        <charset val="134"/>
      </rPr>
      <t>个；标志、标牌工程。</t>
    </r>
  </si>
  <si>
    <t>子项五城特色街区周边道路及配套基础设施项目管道铺设及路面恢复已完成，石板已铺设完成；五城农产品加工厂场地平整已完成</t>
  </si>
  <si>
    <t>52-1</t>
  </si>
  <si>
    <t>蓝田镇城南路桥</t>
  </si>
  <si>
    <t>蓝田镇人民政府</t>
  </si>
  <si>
    <r>
      <rPr>
        <sz val="12"/>
        <rFont val="宋体"/>
        <charset val="134"/>
      </rPr>
      <t>新建城南路跨夹溪河桥梁一座，宽</t>
    </r>
    <r>
      <rPr>
        <sz val="12"/>
        <rFont val="Times New Roman"/>
        <charset val="134"/>
      </rPr>
      <t>10</t>
    </r>
    <r>
      <rPr>
        <sz val="12"/>
        <rFont val="宋体"/>
        <charset val="134"/>
      </rPr>
      <t>米，长</t>
    </r>
    <r>
      <rPr>
        <sz val="12"/>
        <rFont val="Times New Roman"/>
        <charset val="134"/>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</si>
  <si>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</si>
  <si>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</si>
  <si>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</si>
  <si>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134"/>
      </rPr>
      <t>1400</t>
    </r>
    <r>
      <rPr>
        <sz val="12"/>
        <rFont val="宋体"/>
        <charset val="134"/>
      </rPr>
      <t>米，新建雨水管道约</t>
    </r>
    <r>
      <rPr>
        <sz val="12"/>
        <rFont val="Times New Roman"/>
        <charset val="134"/>
      </rPr>
      <t>1400</t>
    </r>
    <r>
      <rPr>
        <sz val="12"/>
        <rFont val="宋体"/>
        <charset val="134"/>
      </rPr>
      <t>米，新建消防供水管道约</t>
    </r>
    <r>
      <rPr>
        <sz val="12"/>
        <rFont val="Times New Roman"/>
        <charset val="134"/>
      </rPr>
      <t>1400</t>
    </r>
    <r>
      <rPr>
        <sz val="12"/>
        <rFont val="宋体"/>
        <charset val="134"/>
      </rPr>
      <t>米，三线下地约</t>
    </r>
    <r>
      <rPr>
        <sz val="12"/>
        <rFont val="Times New Roman"/>
        <charset val="134"/>
      </rPr>
      <t>1400</t>
    </r>
    <r>
      <rPr>
        <sz val="12"/>
        <rFont val="宋体"/>
        <charset val="134"/>
      </rPr>
      <t>米，照明设施约</t>
    </r>
    <r>
      <rPr>
        <sz val="12"/>
        <rFont val="Times New Roman"/>
        <charset val="134"/>
      </rPr>
      <t>1000</t>
    </r>
    <r>
      <rPr>
        <sz val="12"/>
        <rFont val="宋体"/>
        <charset val="134"/>
      </rPr>
      <t>米；新建停车场约</t>
    </r>
    <r>
      <rPr>
        <sz val="12"/>
        <rFont val="Times New Roman"/>
        <charset val="134"/>
      </rPr>
      <t>600</t>
    </r>
    <r>
      <rPr>
        <sz val="12"/>
        <rFont val="宋体"/>
        <charset val="134"/>
      </rPr>
      <t>平方米。</t>
    </r>
  </si>
  <si>
    <t>五城镇特色街区道路及周边配套设施项目</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</si>
  <si>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</si>
  <si>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</si>
  <si>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</si>
  <si>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</si>
  <si>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134"/>
      </rPr>
      <t>3</t>
    </r>
    <r>
      <rPr>
        <sz val="12"/>
        <rFont val="宋体"/>
        <charset val="134"/>
      </rPr>
      <t>幢厂房主体建设</t>
    </r>
  </si>
  <si>
    <t>五城镇农产品加工厂项目场地平整已完成，正在进行规划设计方案编制、土地报批等前期手续</t>
  </si>
  <si>
    <t>5月</t>
  </si>
  <si>
    <t>6月</t>
  </si>
  <si>
    <t>52-4</t>
  </si>
  <si>
    <t>五城镇生态农业示范基地</t>
  </si>
  <si>
    <r>
      <rPr>
        <sz val="12"/>
        <rFont val="宋体"/>
        <charset val="134"/>
      </rPr>
      <t>建设农副产品示范基地：占地面积约</t>
    </r>
    <r>
      <rPr>
        <sz val="12"/>
        <rFont val="Times New Roman"/>
        <charset val="134"/>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</si>
  <si>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</si>
  <si>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</si>
  <si>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</si>
  <si>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</si>
  <si>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</si>
  <si>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</si>
  <si>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</si>
  <si>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</si>
  <si>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</si>
  <si>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134"/>
      </rPr>
      <t>对休宁县境内保存较好的</t>
    </r>
    <r>
      <rPr>
        <sz val="12"/>
        <rFont val="Times New Roman"/>
        <charset val="134"/>
      </rPr>
      <t>20</t>
    </r>
    <r>
      <rPr>
        <sz val="12"/>
        <rFont val="宋体"/>
        <charset val="134"/>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</si>
  <si>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</si>
  <si>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</si>
  <si>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134"/>
      </rPr>
      <t xml:space="preserve"> </t>
    </r>
    <r>
      <rPr>
        <sz val="12"/>
        <rFont val="宋体"/>
        <charset val="134"/>
      </rPr>
      <t>、落石台石刻、方氏宗祠修缮、休宁县状元博物馆展陈提升及增建展厅。</t>
    </r>
  </si>
  <si>
    <t>县教育局</t>
  </si>
  <si>
    <t>休宁县儿童中心及城东幼儿园</t>
  </si>
  <si>
    <r>
      <rPr>
        <sz val="12"/>
        <rFont val="宋体"/>
        <charset val="134"/>
      </rPr>
      <t>县教育局</t>
    </r>
  </si>
  <si>
    <r>
      <rPr>
        <sz val="12"/>
        <rFont val="宋体"/>
        <charset val="134"/>
      </rPr>
      <t>万安镇</t>
    </r>
    <r>
      <rPr>
        <sz val="12"/>
        <rFont val="Times New Roman"/>
        <charset val="134"/>
      </rPr>
      <t xml:space="preserve">
</t>
    </r>
    <r>
      <rPr>
        <sz val="12"/>
        <rFont val="宋体"/>
        <charset val="134"/>
      </rPr>
      <t>新安路旁</t>
    </r>
  </si>
  <si>
    <t>建筑面积7650平方米，15个班，含医务室、卫生间、食堂、教育教学设备室，功能性教室3个，教师办公室7个，围墙、大门操场、给排水、排污、硬化、绿化、亮化等。</t>
  </si>
  <si>
    <t>休宁县儿童中心及城东幼儿园项目</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</si>
  <si>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-2024</t>
    </r>
    <r>
      <rPr>
        <sz val="12"/>
        <rFont val="宋体"/>
        <charset val="134"/>
      </rPr>
      <t>年</t>
    </r>
    <r>
      <rPr>
        <sz val="12"/>
        <rFont val="Times New Roman"/>
        <charset val="134"/>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</si>
  <si>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</si>
  <si>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</si>
  <si>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</si>
  <si>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</si>
  <si>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</si>
  <si>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连接体A基础平整，5#楼地下室坡道砖胎膜砌筑，6#楼底层支模架搭设。</t>
  </si>
  <si>
    <r>
      <rPr>
        <sz val="12"/>
        <rFont val="宋体"/>
        <charset val="134"/>
      </rPr>
      <t>项目地块内</t>
    </r>
    <r>
      <rPr>
        <sz val="12"/>
        <rFont val="Times New Roman"/>
        <charset val="134"/>
      </rPr>
      <t>2</t>
    </r>
    <r>
      <rPr>
        <sz val="12"/>
        <rFont val="宋体"/>
        <charset val="134"/>
      </rPr>
      <t>户拆迁未完成</t>
    </r>
  </si>
  <si>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-2025</t>
    </r>
    <r>
      <rPr>
        <sz val="12"/>
        <rFont val="宋体"/>
        <charset val="134"/>
      </rPr>
      <t>年</t>
    </r>
    <r>
      <rPr>
        <sz val="12"/>
        <rFont val="Times New Roman"/>
        <charset val="134"/>
      </rPr>
      <t>8</t>
    </r>
    <r>
      <rPr>
        <sz val="12"/>
        <rFont val="宋体"/>
        <charset val="134"/>
      </rPr>
      <t>月</t>
    </r>
  </si>
  <si>
    <t>黄山健康职业学院</t>
  </si>
  <si>
    <r>
      <rPr>
        <sz val="12"/>
        <rFont val="宋体"/>
        <charset val="134"/>
      </rPr>
      <t>黄山健康职业学院</t>
    </r>
  </si>
  <si>
    <r>
      <rPr>
        <sz val="12"/>
        <rFont val="宋体"/>
        <charset val="134"/>
      </rPr>
      <t>万安镇健康</t>
    </r>
    <r>
      <rPr>
        <sz val="12"/>
        <rFont val="Times New Roman"/>
        <charset val="134"/>
      </rPr>
      <t xml:space="preserve">
</t>
    </r>
    <r>
      <rPr>
        <sz val="12"/>
        <rFont val="宋体"/>
        <charset val="134"/>
      </rPr>
      <t>学院校园内</t>
    </r>
  </si>
  <si>
    <r>
      <rPr>
        <sz val="12"/>
        <rFont val="宋体"/>
        <charset val="134"/>
      </rPr>
      <t>规划用地</t>
    </r>
    <r>
      <rPr>
        <sz val="12"/>
        <rFont val="Times New Roman"/>
        <charset val="134"/>
      </rPr>
      <t>150</t>
    </r>
    <r>
      <rPr>
        <sz val="12"/>
        <rFont val="宋体"/>
        <charset val="134"/>
      </rPr>
      <t>亩，建筑面积</t>
    </r>
    <r>
      <rPr>
        <sz val="12"/>
        <rFont val="Times New Roman"/>
        <charset val="134"/>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</si>
  <si>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</si>
  <si>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</si>
  <si>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</si>
  <si>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</si>
  <si>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</si>
  <si>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</si>
  <si>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妇幼保健计划生育服务中心改造已完成，县人民医院医技楼完成招投标并开工建设；已完成招投标，商山镇、五城镇卫生院初步方案设计中</t>
  </si>
  <si>
    <t>已完成征地7.4亩、迁坟10棺</t>
  </si>
  <si>
    <t>商山镇卫生院项目7.4亩建设用地已上报市资规局，待市局审批</t>
  </si>
  <si>
    <r>
      <rPr>
        <sz val="12"/>
        <rFont val="Times New Roman"/>
        <charset val="134"/>
      </rPr>
      <t>2020</t>
    </r>
    <r>
      <rPr>
        <sz val="12"/>
        <rFont val="宋体"/>
        <charset val="134"/>
      </rPr>
      <t>年</t>
    </r>
    <r>
      <rPr>
        <sz val="12"/>
        <rFont val="Times New Roman"/>
        <charset val="134"/>
      </rPr>
      <t>7</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</si>
  <si>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58-1</t>
  </si>
  <si>
    <t>县人民医院医技楼建设项目</t>
  </si>
  <si>
    <t>新建医技楼4800平方米及相关设备配置</t>
  </si>
  <si>
    <t>已完成招投标并开工</t>
  </si>
  <si>
    <t>已完成</t>
  </si>
  <si>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</si>
  <si>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</si>
  <si>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</si>
  <si>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</si>
  <si>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</si>
  <si>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</si>
  <si>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</si>
  <si>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</si>
  <si>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海阳卫生院正在进行室内装饰</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</si>
  <si>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-2024</t>
    </r>
    <r>
      <rPr>
        <sz val="12"/>
        <rFont val="宋体"/>
        <charset val="134"/>
      </rPr>
      <t>年</t>
    </r>
    <r>
      <rPr>
        <sz val="12"/>
        <rFont val="Times New Roman"/>
        <charset val="134"/>
      </rPr>
      <t>6</t>
    </r>
    <r>
      <rPr>
        <sz val="12"/>
        <rFont val="宋体"/>
        <charset val="134"/>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</si>
  <si>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</si>
  <si>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</si>
  <si>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</si>
  <si>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</si>
  <si>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t>已完工</t>
  </si>
  <si>
    <r>
      <rPr>
        <sz val="12"/>
        <rFont val="Times New Roman"/>
        <charset val="134"/>
      </rPr>
      <t>2023</t>
    </r>
    <r>
      <rPr>
        <sz val="12"/>
        <rFont val="宋体"/>
        <charset val="134"/>
      </rPr>
      <t>年</t>
    </r>
    <r>
      <rPr>
        <sz val="12"/>
        <rFont val="Times New Roman"/>
        <charset val="134"/>
      </rPr>
      <t>9</t>
    </r>
    <r>
      <rPr>
        <sz val="12"/>
        <rFont val="宋体"/>
        <charset val="134"/>
      </rPr>
      <t>月</t>
    </r>
    <r>
      <rPr>
        <sz val="12"/>
        <rFont val="Times New Roman"/>
        <charset val="134"/>
      </rPr>
      <t>-2024</t>
    </r>
    <r>
      <rPr>
        <sz val="12"/>
        <rFont val="宋体"/>
        <charset val="134"/>
      </rPr>
      <t>年</t>
    </r>
    <r>
      <rPr>
        <sz val="12"/>
        <rFont val="Times New Roman"/>
        <charset val="134"/>
      </rPr>
      <t>5</t>
    </r>
    <r>
      <rPr>
        <sz val="12"/>
        <rFont val="宋体"/>
        <charset val="134"/>
      </rPr>
      <t>月</t>
    </r>
  </si>
  <si>
    <t>58-5</t>
  </si>
  <si>
    <t>五城镇卫生院住院部建设项目</t>
  </si>
  <si>
    <t>新建住院部2700平方米</t>
  </si>
  <si>
    <t>完成主体建设</t>
  </si>
  <si>
    <t>已通过规划设计方案评审，正在进行初步设计</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</si>
  <si>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-2025</t>
    </r>
    <r>
      <rPr>
        <sz val="12"/>
        <rFont val="宋体"/>
        <charset val="134"/>
      </rPr>
      <t>年</t>
    </r>
    <r>
      <rPr>
        <sz val="12"/>
        <rFont val="Times New Roman"/>
        <charset val="134"/>
      </rPr>
      <t>3</t>
    </r>
    <r>
      <rPr>
        <sz val="12"/>
        <rFont val="宋体"/>
        <charset val="134"/>
      </rPr>
      <t>月</t>
    </r>
  </si>
  <si>
    <t>58-6</t>
  </si>
  <si>
    <t>商山镇卫生院整体搬迁项目</t>
  </si>
  <si>
    <t>新建业务用房3500平方米及污水处理等配套设施</t>
  </si>
  <si>
    <t>完成地基浇筑</t>
  </si>
  <si>
    <t>初步设计中</t>
  </si>
  <si>
    <t>未供地</t>
  </si>
  <si>
    <t>协调资规部门办理供地</t>
  </si>
  <si>
    <r>
      <rPr>
        <sz val="12"/>
        <rFont val="Times New Roman"/>
        <charset val="134"/>
      </rPr>
      <t>2024</t>
    </r>
    <r>
      <rPr>
        <sz val="12"/>
        <rFont val="宋体"/>
        <charset val="134"/>
      </rPr>
      <t>年</t>
    </r>
    <r>
      <rPr>
        <sz val="12"/>
        <rFont val="Times New Roman"/>
        <charset val="134"/>
      </rPr>
      <t>11</t>
    </r>
    <r>
      <rPr>
        <sz val="12"/>
        <rFont val="宋体"/>
        <charset val="134"/>
      </rPr>
      <t>月</t>
    </r>
    <r>
      <rPr>
        <sz val="12"/>
        <rFont val="Times New Roman"/>
        <charset val="134"/>
      </rPr>
      <t>-2025</t>
    </r>
    <r>
      <rPr>
        <sz val="12"/>
        <rFont val="宋体"/>
        <charset val="134"/>
      </rPr>
      <t>年</t>
    </r>
    <r>
      <rPr>
        <sz val="12"/>
        <rFont val="Times New Roman"/>
        <charset val="134"/>
      </rPr>
      <t>8</t>
    </r>
    <r>
      <rPr>
        <sz val="12"/>
        <rFont val="宋体"/>
        <charset val="134"/>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</si>
  <si>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</si>
  <si>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</si>
  <si>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</si>
  <si>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</si>
  <si>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134"/>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</si>
  <si>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</si>
  <si>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</si>
  <si>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</si>
  <si>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</si>
  <si>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</si>
  <si>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</si>
  <si>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</si>
  <si>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</si>
  <si>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</si>
  <si>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134"/>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</si>
  <si>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</si>
  <si>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</si>
  <si>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</si>
  <si>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</si>
  <si>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134"/>
      </rPr>
      <t>120</t>
    </r>
    <r>
      <rPr>
        <sz val="12"/>
        <rFont val="宋体"/>
        <charset val="134"/>
      </rPr>
      <t>平方米，</t>
    </r>
    <r>
      <rPr>
        <sz val="12"/>
        <rFont val="Times New Roman"/>
        <charset val="134"/>
      </rPr>
      <t>21</t>
    </r>
    <r>
      <rPr>
        <sz val="12"/>
        <rFont val="宋体"/>
        <charset val="134"/>
      </rPr>
      <t>个乡镇总建筑面积将至少达到</t>
    </r>
    <r>
      <rPr>
        <sz val="12"/>
        <rFont val="Times New Roman"/>
        <charset val="134"/>
      </rPr>
      <t>2520</t>
    </r>
    <r>
      <rPr>
        <sz val="12"/>
        <rFont val="宋体"/>
        <charset val="134"/>
      </rPr>
      <t>平方米；应急指挥中心二期建设、气象防灾减灾提升更新气象灾害预警平台设备</t>
    </r>
    <r>
      <rPr>
        <sz val="12"/>
        <rFont val="Times New Roman"/>
        <charset val="134"/>
      </rPr>
      <t>5</t>
    </r>
    <r>
      <rPr>
        <sz val="12"/>
        <rFont val="宋体"/>
        <charset val="134"/>
      </rPr>
      <t>台、新建山洪易发区域点站</t>
    </r>
    <r>
      <rPr>
        <sz val="12"/>
        <rFont val="Times New Roman"/>
        <charset val="134"/>
      </rPr>
      <t>3</t>
    </r>
    <r>
      <rPr>
        <sz val="12"/>
        <rFont val="宋体"/>
        <charset val="134"/>
      </rPr>
      <t>套和应急救援队伍社会力量整合。</t>
    </r>
  </si>
  <si>
    <t>1、已完成了项目立项，于2月份由县发改委填报了国家重点项目库，同时，我局也上报了市应急管理局和省应急管理厅；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</si>
  <si>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</si>
  <si>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</si>
  <si>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</si>
  <si>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</si>
  <si>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</si>
  <si>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</si>
  <si>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</si>
  <si>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消防车道路基及混凝土结构层基本完成，路牙石及铺装开始施工。院内围墙粉刷完成，景观墙贴砖，入口大门铝板屋面及外墙干挂基本完成。</t>
  </si>
  <si>
    <r>
      <rPr>
        <sz val="12"/>
        <color theme="1"/>
        <rFont val="Times New Roman"/>
        <charset val="134"/>
      </rPr>
      <t>2</t>
    </r>
    <r>
      <rPr>
        <sz val="12"/>
        <color theme="1"/>
        <rFont val="宋体"/>
        <charset val="134"/>
      </rPr>
      <t>月</t>
    </r>
  </si>
  <si>
    <t>莲花路电力杆线需迁移，道路未改造影响小区雨水排放</t>
  </si>
  <si>
    <r>
      <rPr>
        <sz val="12"/>
        <color theme="1"/>
        <rFont val="Times New Roman"/>
        <charset val="134"/>
      </rPr>
      <t>2023</t>
    </r>
    <r>
      <rPr>
        <sz val="12"/>
        <color theme="1"/>
        <rFont val="宋体"/>
        <charset val="134"/>
      </rPr>
      <t>年</t>
    </r>
    <r>
      <rPr>
        <sz val="12"/>
        <color theme="1"/>
        <rFont val="Times New Roman"/>
        <charset val="134"/>
      </rPr>
      <t>3</t>
    </r>
    <r>
      <rPr>
        <sz val="12"/>
        <color theme="1"/>
        <rFont val="宋体"/>
        <charset val="134"/>
      </rPr>
      <t>月</t>
    </r>
    <r>
      <rPr>
        <sz val="12"/>
        <color theme="1"/>
        <rFont val="Times New Roman"/>
        <charset val="134"/>
      </rPr>
      <t>-2025</t>
    </r>
    <r>
      <rPr>
        <sz val="12"/>
        <color theme="1"/>
        <rFont val="宋体"/>
        <charset val="134"/>
      </rPr>
      <t>年</t>
    </r>
    <r>
      <rPr>
        <sz val="12"/>
        <color theme="1"/>
        <rFont val="Times New Roman"/>
        <charset val="134"/>
      </rPr>
      <t>5</t>
    </r>
    <r>
      <rPr>
        <sz val="12"/>
        <color theme="1"/>
        <rFont val="宋体"/>
        <charset val="134"/>
      </rPr>
      <t>月</t>
    </r>
  </si>
  <si>
    <t>城投人才公寓</t>
  </si>
  <si>
    <r>
      <rPr>
        <sz val="12"/>
        <rFont val="宋体"/>
        <charset val="134"/>
      </rPr>
      <t>占地</t>
    </r>
    <r>
      <rPr>
        <sz val="12"/>
        <rFont val="Times New Roman"/>
        <charset val="134"/>
      </rPr>
      <t>7.8</t>
    </r>
    <r>
      <rPr>
        <sz val="12"/>
        <rFont val="宋体"/>
        <charset val="134"/>
      </rPr>
      <t>亩，总建筑面积</t>
    </r>
    <r>
      <rPr>
        <sz val="12"/>
        <rFont val="Times New Roman"/>
        <charset val="134"/>
      </rPr>
      <t>7700</t>
    </r>
    <r>
      <rPr>
        <sz val="12"/>
        <rFont val="宋体"/>
        <charset val="134"/>
      </rPr>
      <t>平方米，新建</t>
    </r>
    <r>
      <rPr>
        <sz val="12"/>
        <rFont val="Times New Roman"/>
        <charset val="134"/>
      </rPr>
      <t>3</t>
    </r>
    <r>
      <rPr>
        <sz val="12"/>
        <rFont val="宋体"/>
        <charset val="134"/>
      </rPr>
      <t>栋框架结构住宅以及门卫室、配电房等附属设施。</t>
    </r>
  </si>
  <si>
    <t>城投人才公寓项目</t>
  </si>
  <si>
    <t>1-2号楼土建工程基本完成，3号楼外墙完成，公共装修区域完成80%，目前正在进行室外附属工程围墙、道路、雨污水管道等施工，项目总体工程量完成90%</t>
  </si>
  <si>
    <r>
      <rPr>
        <sz val="12"/>
        <rFont val="Times New Roman"/>
        <charset val="134"/>
      </rPr>
      <t>1</t>
    </r>
    <r>
      <rPr>
        <sz val="12"/>
        <rFont val="宋体"/>
        <charset val="134"/>
      </rPr>
      <t>、现场供电线路穿越，线杆</t>
    </r>
    <r>
      <rPr>
        <sz val="12"/>
        <rFont val="Times New Roman"/>
        <charset val="134"/>
      </rPr>
      <t>2</t>
    </r>
    <r>
      <rPr>
        <sz val="12"/>
        <rFont val="宋体"/>
        <charset val="134"/>
      </rPr>
      <t>根。存在安全隐患，建议供电部门及时处理。</t>
    </r>
    <r>
      <rPr>
        <sz val="12"/>
        <rFont val="Times New Roman"/>
        <charset val="134"/>
      </rPr>
      <t>2</t>
    </r>
    <r>
      <rPr>
        <sz val="12"/>
        <rFont val="宋体"/>
        <charset val="134"/>
      </rPr>
      <t>、地块北侧北干渠多年失修，挡土墙采用混凝土砌块常年泡水多处严重变形塌方，建议县农水部门及时修复，杜绝隐患忠</t>
    </r>
  </si>
  <si>
    <r>
      <rPr>
        <sz val="12"/>
        <rFont val="Times New Roman"/>
        <charset val="134"/>
      </rPr>
      <t>2023</t>
    </r>
    <r>
      <rPr>
        <sz val="12"/>
        <rFont val="宋体"/>
        <charset val="134"/>
      </rPr>
      <t>年</t>
    </r>
    <r>
      <rPr>
        <sz val="12"/>
        <rFont val="Times New Roman"/>
        <charset val="134"/>
      </rPr>
      <t>10</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</si>
  <si>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英赛特大厦提升改造项目</t>
  </si>
  <si>
    <r>
      <rPr>
        <sz val="12"/>
        <rFont val="宋体"/>
        <charset val="134"/>
      </rPr>
      <t>项目占地面积约</t>
    </r>
    <r>
      <rPr>
        <sz val="12"/>
        <rFont val="Times New Roman"/>
        <charset val="134"/>
      </rPr>
      <t>1180.33</t>
    </r>
    <r>
      <rPr>
        <sz val="12"/>
        <rFont val="宋体"/>
        <charset val="134"/>
      </rPr>
      <t>平方米。本次设计范围为地下室一层</t>
    </r>
    <r>
      <rPr>
        <sz val="12"/>
        <rFont val="Times New Roman"/>
        <charset val="134"/>
      </rPr>
      <t>1546.67</t>
    </r>
    <r>
      <rPr>
        <sz val="12"/>
        <rFont val="宋体"/>
        <charset val="134"/>
      </rPr>
      <t>平方米，一层办公门厅面积</t>
    </r>
    <r>
      <rPr>
        <sz val="12"/>
        <rFont val="Times New Roman"/>
        <charset val="134"/>
      </rPr>
      <t>205.82</t>
    </r>
    <r>
      <rPr>
        <sz val="12"/>
        <rFont val="宋体"/>
        <charset val="134"/>
      </rPr>
      <t>平方米，十二层至十六层每层面积约</t>
    </r>
    <r>
      <rPr>
        <sz val="12"/>
        <rFont val="Times New Roman"/>
        <charset val="134"/>
      </rPr>
      <t>1210</t>
    </r>
    <r>
      <rPr>
        <sz val="12"/>
        <rFont val="宋体"/>
        <charset val="134"/>
      </rPr>
      <t>平方米，合计</t>
    </r>
    <r>
      <rPr>
        <sz val="12"/>
        <rFont val="Times New Roman"/>
        <charset val="134"/>
      </rPr>
      <t>6050</t>
    </r>
    <r>
      <rPr>
        <sz val="12"/>
        <rFont val="宋体"/>
        <charset val="134"/>
      </rPr>
      <t>平方米。另有包含约</t>
    </r>
    <r>
      <rPr>
        <sz val="12"/>
        <rFont val="Times New Roman"/>
        <charset val="134"/>
      </rPr>
      <t>8000</t>
    </r>
    <r>
      <rPr>
        <sz val="12"/>
        <rFont val="宋体"/>
        <charset val="134"/>
      </rPr>
      <t>平方米外墙修复及相关附属工程。</t>
    </r>
  </si>
  <si>
    <t>室内装饰装修与外立面改造基本完工，室外景观正在收尾。</t>
  </si>
  <si>
    <r>
      <rPr>
        <sz val="12"/>
        <rFont val="Times New Roman"/>
        <charset val="134"/>
      </rPr>
      <t>2023</t>
    </r>
    <r>
      <rPr>
        <sz val="12"/>
        <rFont val="宋体"/>
        <charset val="134"/>
      </rPr>
      <t>年</t>
    </r>
    <r>
      <rPr>
        <sz val="12"/>
        <rFont val="Times New Roman"/>
        <charset val="134"/>
      </rPr>
      <t>7</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</si>
  <si>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</si>
  <si>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</si>
  <si>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134"/>
      </rPr>
      <t>46.6</t>
    </r>
    <r>
      <rPr>
        <sz val="12"/>
        <rFont val="宋体"/>
        <charset val="134"/>
      </rPr>
      <t>亩，总建筑面积</t>
    </r>
    <r>
      <rPr>
        <sz val="12"/>
        <rFont val="Times New Roman"/>
        <charset val="134"/>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</si>
  <si>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134"/>
      </rPr>
      <t>1</t>
    </r>
    <r>
      <rPr>
        <sz val="12"/>
        <rFont val="宋体"/>
        <charset val="134"/>
      </rPr>
      <t>栋综合办公楼和厂房建设</t>
    </r>
  </si>
  <si>
    <t>1、科研楼室外台阶地面硬化完成；
2、搅拌站室内水电消防装饰施工；墙面油漆施工；布料机设备安装；卷帘门安装完成；变电站、导热油炉房墙面油漆施工；
3、室外道路混凝土浇筑完成50％；绿化土方回填；</t>
  </si>
  <si>
    <r>
      <rPr>
        <sz val="12"/>
        <rFont val="Times New Roman"/>
        <charset val="134"/>
      </rPr>
      <t>2023</t>
    </r>
    <r>
      <rPr>
        <sz val="12"/>
        <rFont val="宋体"/>
        <charset val="134"/>
      </rPr>
      <t>年</t>
    </r>
    <r>
      <rPr>
        <sz val="12"/>
        <rFont val="Times New Roman"/>
        <charset val="134"/>
      </rPr>
      <t>10</t>
    </r>
    <r>
      <rPr>
        <sz val="12"/>
        <rFont val="宋体"/>
        <charset val="134"/>
      </rPr>
      <t>月</t>
    </r>
    <r>
      <rPr>
        <sz val="12"/>
        <rFont val="Times New Roman"/>
        <charset val="134"/>
      </rPr>
      <t>-2024</t>
    </r>
    <r>
      <rPr>
        <sz val="12"/>
        <rFont val="宋体"/>
        <charset val="134"/>
      </rPr>
      <t>年</t>
    </r>
    <r>
      <rPr>
        <sz val="12"/>
        <rFont val="Times New Roman"/>
        <charset val="134"/>
      </rPr>
      <t>8</t>
    </r>
    <r>
      <rPr>
        <sz val="12"/>
        <rFont val="宋体"/>
        <charset val="134"/>
      </rPr>
      <t>月</t>
    </r>
  </si>
  <si>
    <t>休宁县状元文化综合旅游提升工程</t>
  </si>
  <si>
    <r>
      <rPr>
        <sz val="12"/>
        <rFont val="宋体"/>
        <charset val="134"/>
      </rPr>
      <t>省级</t>
    </r>
    <r>
      <rPr>
        <sz val="12"/>
        <rFont val="Times New Roman"/>
        <charset val="134"/>
      </rPr>
      <t>/</t>
    </r>
    <r>
      <rPr>
        <sz val="12"/>
        <rFont val="宋体"/>
        <charset val="134"/>
      </rPr>
      <t>市级重点项目</t>
    </r>
  </si>
  <si>
    <t>休宁县齐云城市建设投资有限公司</t>
  </si>
  <si>
    <r>
      <rPr>
        <sz val="12"/>
        <rFont val="宋体"/>
        <charset val="134"/>
      </rPr>
      <t>项目建设内容包括状元书院提升工程、文化传承保护工程及文化街提升工程。其中状元书院路提升工程占地</t>
    </r>
    <r>
      <rPr>
        <sz val="12"/>
        <rFont val="Times New Roman"/>
        <charset val="134"/>
      </rPr>
      <t>20016.04</t>
    </r>
    <r>
      <rPr>
        <sz val="12"/>
        <rFont val="宋体"/>
        <charset val="134"/>
      </rPr>
      <t>平方米，建筑面积</t>
    </r>
    <r>
      <rPr>
        <sz val="12"/>
        <rFont val="Times New Roman"/>
        <charset val="134"/>
      </rPr>
      <t>2865.91</t>
    </r>
    <r>
      <rPr>
        <sz val="12"/>
        <rFont val="宋体"/>
        <charset val="134"/>
      </rPr>
      <t>平方米。文化传承保护工程状元博物馆工程，状元剧院建设工程、状元文化广场提升工程。历史文化名街工程，街区文化体验工程，配套设施提升工程及街区主体停车场工程。</t>
    </r>
  </si>
  <si>
    <t>1、完成详规。2、完成状元广场片区部分项目改造提升。3、齐宁街基础配套设施提升</t>
  </si>
  <si>
    <t>齐宁街综合市政管网改造及路面修缮工程</t>
  </si>
  <si>
    <t>齐宁街综合市政管网改造及路面修缮工程建设中</t>
  </si>
  <si>
    <r>
      <rPr>
        <sz val="12"/>
        <rFont val="Times New Roman"/>
        <charset val="134"/>
      </rPr>
      <t>2024</t>
    </r>
    <r>
      <rPr>
        <sz val="12"/>
        <rFont val="宋体"/>
        <charset val="134"/>
      </rPr>
      <t>年</t>
    </r>
    <r>
      <rPr>
        <sz val="12"/>
        <rFont val="Times New Roman"/>
        <charset val="134"/>
      </rPr>
      <t>8</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</si>
  <si>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</si>
  <si>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</si>
  <si>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</si>
  <si>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</si>
  <si>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3月</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</si>
  <si>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</si>
  <si>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</si>
  <si>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</si>
  <si>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134"/>
      </rPr>
      <t>2019</t>
    </r>
    <r>
      <rPr>
        <sz val="12"/>
        <rFont val="宋体"/>
        <charset val="134"/>
      </rPr>
      <t>年</t>
    </r>
    <r>
      <rPr>
        <sz val="12"/>
        <rFont val="Times New Roman"/>
        <charset val="134"/>
      </rPr>
      <t>10</t>
    </r>
    <r>
      <rPr>
        <sz val="12"/>
        <rFont val="宋体"/>
        <charset val="134"/>
      </rPr>
      <t>月</t>
    </r>
    <r>
      <rPr>
        <sz val="12"/>
        <rFont val="Times New Roman"/>
        <charset val="134"/>
      </rPr>
      <t>-2026</t>
    </r>
    <r>
      <rPr>
        <sz val="12"/>
        <rFont val="宋体"/>
        <charset val="134"/>
      </rPr>
      <t>年</t>
    </r>
    <r>
      <rPr>
        <sz val="12"/>
        <rFont val="Times New Roman"/>
        <charset val="134"/>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</si>
  <si>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</si>
  <si>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</si>
  <si>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</si>
  <si>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</si>
  <si>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134"/>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</si>
  <si>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</si>
  <si>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</si>
  <si>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1、门卫室土建全部完成
2、围墙全部完成
3、路基已经成型，雨水篦施工完成
主楼:
1、厨房设备、家具正在安装中，信息中心网络配套设备安装中，配电设备安装和预验收完成，整改完成，准备进行正式验收。</t>
  </si>
  <si>
    <r>
      <rPr>
        <sz val="12"/>
        <rFont val="Times New Roman"/>
        <charset val="134"/>
      </rPr>
      <t>2</t>
    </r>
    <r>
      <rPr>
        <sz val="14"/>
        <rFont val="宋体"/>
        <charset val="134"/>
      </rPr>
      <t>月</t>
    </r>
  </si>
  <si>
    <r>
      <rPr>
        <sz val="12"/>
        <rFont val="Times New Roman"/>
        <charset val="134"/>
      </rPr>
      <t>1</t>
    </r>
    <r>
      <rPr>
        <sz val="12"/>
        <rFont val="宋体"/>
        <charset val="134"/>
      </rPr>
      <t>、土地指标未下达，</t>
    </r>
    <r>
      <rPr>
        <sz val="12"/>
        <rFont val="Times New Roman"/>
        <charset val="134"/>
      </rPr>
      <t>2</t>
    </r>
    <r>
      <rPr>
        <sz val="12"/>
        <rFont val="宋体"/>
        <charset val="134"/>
      </rPr>
      <t>、土地征收未完成；</t>
    </r>
    <r>
      <rPr>
        <sz val="12"/>
        <rFont val="Times New Roman"/>
        <charset val="134"/>
      </rPr>
      <t>3</t>
    </r>
    <r>
      <rPr>
        <sz val="12"/>
        <rFont val="宋体"/>
        <charset val="134"/>
      </rPr>
      <t>、房屋拆迁未完成；</t>
    </r>
  </si>
  <si>
    <r>
      <rPr>
        <sz val="12"/>
        <rFont val="Times New Roman"/>
        <charset val="134"/>
      </rPr>
      <t>2023</t>
    </r>
    <r>
      <rPr>
        <sz val="12"/>
        <rFont val="宋体"/>
        <charset val="134"/>
      </rPr>
      <t>年</t>
    </r>
    <r>
      <rPr>
        <sz val="12"/>
        <rFont val="Times New Roman"/>
        <charset val="134"/>
      </rPr>
      <t>1</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</si>
  <si>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</si>
  <si>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</si>
  <si>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</si>
  <si>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134"/>
      </rPr>
      <t>23333</t>
    </r>
    <r>
      <rPr>
        <sz val="12"/>
        <rFont val="宋体"/>
        <charset val="134"/>
      </rPr>
      <t>平方米，建筑面积</t>
    </r>
    <r>
      <rPr>
        <sz val="12"/>
        <rFont val="Times New Roman"/>
        <charset val="134"/>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</si>
  <si>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</si>
  <si>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</si>
  <si>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等配电设备安装完成进行竣工验收，总体工程量完成95%</t>
  </si>
  <si>
    <t>出入口及杨后组临时道路近齐云大道出入口合计约200多平方没有土地指标，导致出入口地块无法硬化，影响项目正常运行和杨后组村民出入。</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</si>
  <si>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</si>
  <si>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</si>
  <si>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</si>
  <si>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</si>
  <si>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</si>
  <si>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</si>
  <si>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</si>
  <si>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134"/>
      </rPr>
      <t>2024</t>
    </r>
    <r>
      <rPr>
        <sz val="12"/>
        <rFont val="宋体"/>
        <charset val="134"/>
      </rPr>
      <t>年</t>
    </r>
    <r>
      <rPr>
        <sz val="12"/>
        <rFont val="Times New Roman"/>
        <charset val="134"/>
      </rPr>
      <t>12</t>
    </r>
    <r>
      <rPr>
        <sz val="12"/>
        <rFont val="宋体"/>
        <charset val="134"/>
      </rPr>
      <t>月</t>
    </r>
    <r>
      <rPr>
        <sz val="12"/>
        <rFont val="Times New Roman"/>
        <charset val="134"/>
      </rPr>
      <t>-2026</t>
    </r>
    <r>
      <rPr>
        <sz val="12"/>
        <rFont val="宋体"/>
        <charset val="134"/>
      </rPr>
      <t>年</t>
    </r>
    <r>
      <rPr>
        <sz val="12"/>
        <rFont val="Times New Roman"/>
        <charset val="134"/>
      </rPr>
      <t>11</t>
    </r>
    <r>
      <rPr>
        <sz val="12"/>
        <rFont val="宋体"/>
        <charset val="134"/>
      </rPr>
      <t>月</t>
    </r>
  </si>
  <si>
    <r>
      <rPr>
        <sz val="12"/>
        <rFont val="宋体"/>
        <charset val="134"/>
      </rPr>
      <t>万安老街</t>
    </r>
    <r>
      <rPr>
        <sz val="12"/>
        <rFont val="Times New Roman"/>
        <charset val="134"/>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</si>
  <si>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</si>
  <si>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134"/>
      </rPr>
      <t>2021</t>
    </r>
    <r>
      <rPr>
        <sz val="12"/>
        <rFont val="宋体"/>
        <charset val="134"/>
      </rPr>
      <t>年</t>
    </r>
    <r>
      <rPr>
        <sz val="12"/>
        <rFont val="Times New Roman"/>
        <charset val="134"/>
      </rPr>
      <t>2</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</si>
  <si>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</si>
  <si>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</si>
  <si>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</si>
  <si>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</si>
  <si>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正在进行石板路施工，完成合同内工程量80%。</t>
  </si>
  <si>
    <t>建设范围内土地未完成征收，需要万安镇尽快完成征地</t>
  </si>
  <si>
    <t>需要完成建设范围内土地征收</t>
  </si>
  <si>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</si>
  <si>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</si>
  <si>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</si>
  <si>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134"/>
      </rPr>
      <t>27484.09</t>
    </r>
    <r>
      <rPr>
        <sz val="12"/>
        <rFont val="宋体"/>
        <charset val="134"/>
      </rPr>
      <t>平方米，约合</t>
    </r>
    <r>
      <rPr>
        <sz val="12"/>
        <rFont val="Times New Roman"/>
        <charset val="134"/>
      </rPr>
      <t>41.22</t>
    </r>
    <r>
      <rPr>
        <sz val="12"/>
        <rFont val="宋体"/>
        <charset val="134"/>
      </rPr>
      <t>亩。总建筑面积</t>
    </r>
    <r>
      <rPr>
        <sz val="12"/>
        <rFont val="Times New Roman"/>
        <charset val="134"/>
      </rPr>
      <t>12820.46</t>
    </r>
    <r>
      <rPr>
        <sz val="12"/>
        <rFont val="宋体"/>
        <charset val="134"/>
      </rPr>
      <t>平方米，其中地上</t>
    </r>
    <r>
      <rPr>
        <sz val="12"/>
        <rFont val="Times New Roman"/>
        <charset val="134"/>
      </rPr>
      <t>8753.73</t>
    </r>
    <r>
      <rPr>
        <sz val="12"/>
        <rFont val="宋体"/>
        <charset val="134"/>
      </rPr>
      <t>平方米，地下</t>
    </r>
    <r>
      <rPr>
        <sz val="12"/>
        <rFont val="Times New Roman"/>
        <charset val="134"/>
      </rPr>
      <t>4066.73</t>
    </r>
    <r>
      <rPr>
        <sz val="12"/>
        <rFont val="宋体"/>
        <charset val="134"/>
      </rPr>
      <t>平方米。容积率</t>
    </r>
    <r>
      <rPr>
        <sz val="12"/>
        <rFont val="Times New Roman"/>
        <charset val="134"/>
      </rPr>
      <t>0.32</t>
    </r>
    <r>
      <rPr>
        <sz val="12"/>
        <rFont val="宋体"/>
        <charset val="134"/>
      </rPr>
      <t>，建筑密度</t>
    </r>
    <r>
      <rPr>
        <sz val="12"/>
        <rFont val="Times New Roman"/>
        <charset val="134"/>
      </rPr>
      <t>18.19%</t>
    </r>
    <r>
      <rPr>
        <sz val="12"/>
        <rFont val="宋体"/>
        <charset val="134"/>
      </rPr>
      <t>，绿地率</t>
    </r>
    <r>
      <rPr>
        <sz val="12"/>
        <rFont val="Times New Roman"/>
        <charset val="134"/>
      </rPr>
      <t>37.86%</t>
    </r>
    <r>
      <rPr>
        <sz val="12"/>
        <rFont val="宋体"/>
        <charset val="134"/>
      </rPr>
      <t>。共计建设各类型建筑</t>
    </r>
    <r>
      <rPr>
        <sz val="12"/>
        <rFont val="Times New Roman"/>
        <charset val="134"/>
      </rPr>
      <t>27</t>
    </r>
    <r>
      <rPr>
        <sz val="12"/>
        <rFont val="宋体"/>
        <charset val="134"/>
      </rPr>
      <t>栋，其中复建徽派古民居</t>
    </r>
    <r>
      <rPr>
        <sz val="12"/>
        <rFont val="Times New Roman"/>
        <charset val="134"/>
      </rPr>
      <t>17</t>
    </r>
    <r>
      <rPr>
        <sz val="12"/>
        <rFont val="宋体"/>
        <charset val="134"/>
      </rPr>
      <t>栋，新建徽派建筑</t>
    </r>
    <r>
      <rPr>
        <sz val="12"/>
        <rFont val="Times New Roman"/>
        <charset val="134"/>
      </rPr>
      <t>10</t>
    </r>
    <r>
      <rPr>
        <sz val="12"/>
        <rFont val="宋体"/>
        <charset val="134"/>
      </rPr>
      <t>栋。</t>
    </r>
  </si>
  <si>
    <r>
      <rPr>
        <sz val="12"/>
        <rFont val="宋体"/>
        <charset val="134"/>
      </rPr>
      <t>完成地下室主体结构，完成新建徽派</t>
    </r>
    <r>
      <rPr>
        <sz val="12"/>
        <rFont val="宋体"/>
        <charset val="134"/>
      </rPr>
      <t>10</t>
    </r>
    <r>
      <rPr>
        <sz val="12"/>
        <rFont val="宋体"/>
        <charset val="134"/>
      </rPr>
      <t>栋建筑主体结构，完成</t>
    </r>
    <r>
      <rPr>
        <sz val="12"/>
        <rFont val="宋体"/>
        <charset val="134"/>
      </rPr>
      <t>12</t>
    </r>
    <r>
      <rPr>
        <sz val="12"/>
        <rFont val="宋体"/>
        <charset val="134"/>
      </rPr>
      <t>栋复建徽派古民居主体结构及外装饰</t>
    </r>
  </si>
  <si>
    <t>休宁县古城岩景区综合提升项目古城岩入口区BC地块建设工程</t>
  </si>
  <si>
    <t>1.新建5#斜屋面已浇筑完成；              
2.古建5#南侧基础土方整理；                                3.古建10#外墙砌筑，古建14#外墙构造柱钢筋绑扎，模板安装；         
4.古建15.16.17#基础承台及柱子土方回填；         
5.地下室D7-D13/DA-DJ地库顶板梁板钢筋绑扎，D1-D7/DA-DJ基础防水板钢筋绑扎</t>
  </si>
  <si>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-2026</t>
    </r>
    <r>
      <rPr>
        <sz val="12"/>
        <rFont val="宋体"/>
        <charset val="134"/>
      </rPr>
      <t>年</t>
    </r>
    <r>
      <rPr>
        <sz val="12"/>
        <rFont val="Times New Roman"/>
        <charset val="134"/>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</si>
  <si>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</si>
  <si>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</si>
  <si>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</si>
  <si>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134"/>
      </rPr>
      <t xml:space="preserve">
</t>
    </r>
    <r>
      <rPr>
        <sz val="12"/>
        <rFont val="宋体"/>
        <charset val="134"/>
      </rPr>
      <t>月华街照明路灯修缮、天街照明及景观打造；</t>
    </r>
    <r>
      <rPr>
        <sz val="12"/>
        <rFont val="Times New Roman"/>
        <charset val="134"/>
      </rPr>
      <t xml:space="preserve">
</t>
    </r>
    <r>
      <rPr>
        <sz val="12"/>
        <rFont val="宋体"/>
        <charset val="134"/>
      </rPr>
      <t>月华街电力提升工程；</t>
    </r>
    <r>
      <rPr>
        <sz val="12"/>
        <rFont val="Times New Roman"/>
        <charset val="134"/>
      </rPr>
      <t xml:space="preserve">
</t>
    </r>
    <r>
      <rPr>
        <sz val="12"/>
        <rFont val="宋体"/>
        <charset val="134"/>
      </rPr>
      <t>包含景区自来水设施工程、景区古道修缮工程；</t>
    </r>
    <r>
      <rPr>
        <sz val="12"/>
        <rFont val="Times New Roman"/>
        <charset val="134"/>
      </rPr>
      <t xml:space="preserve">
</t>
    </r>
    <r>
      <rPr>
        <sz val="12"/>
        <rFont val="宋体"/>
        <charset val="134"/>
      </rPr>
      <t>旅游步道修建工程，包含步瀛桥头至景区旅游道路改造提升、典口至岩脚旅游观光线工程；</t>
    </r>
    <r>
      <rPr>
        <sz val="12"/>
        <rFont val="Times New Roman"/>
        <charset val="134"/>
      </rPr>
      <t xml:space="preserve">
</t>
    </r>
    <r>
      <rPr>
        <sz val="12"/>
        <rFont val="宋体"/>
        <charset val="134"/>
      </rPr>
      <t>旅游服务设施提升，包含乡镇全民健身中心改造项目、东亭片区旅游服务设施提升工程；</t>
    </r>
    <r>
      <rPr>
        <sz val="12"/>
        <rFont val="Times New Roman"/>
        <charset val="134"/>
      </rPr>
      <t xml:space="preserve">
</t>
    </r>
    <r>
      <rPr>
        <sz val="12"/>
        <rFont val="宋体"/>
        <charset val="134"/>
      </rPr>
      <t>河道生态修复工程，包含横江南坑至典口段河道生态修复；</t>
    </r>
    <r>
      <rPr>
        <sz val="12"/>
        <rFont val="Times New Roman"/>
        <charset val="134"/>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</si>
  <si>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</si>
  <si>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</si>
  <si>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-2025</t>
    </r>
    <r>
      <rPr>
        <sz val="12"/>
        <rFont val="宋体"/>
        <charset val="134"/>
      </rPr>
      <t>年</t>
    </r>
    <r>
      <rPr>
        <sz val="12"/>
        <rFont val="Times New Roman"/>
        <charset val="134"/>
      </rPr>
      <t>10</t>
    </r>
    <r>
      <rPr>
        <sz val="12"/>
        <rFont val="宋体"/>
        <charset val="134"/>
      </rPr>
      <t>月</t>
    </r>
  </si>
  <si>
    <t>71-1</t>
  </si>
  <si>
    <r>
      <rPr>
        <sz val="12"/>
        <rFont val="宋体"/>
        <charset val="134"/>
      </rPr>
      <t>休宁县齐云山生态整治及配套基础设施项目</t>
    </r>
    <r>
      <rPr>
        <sz val="12"/>
        <rFont val="Times New Roman"/>
        <charset val="134"/>
      </rPr>
      <t>——</t>
    </r>
    <r>
      <rPr>
        <sz val="12"/>
        <rFont val="宋体"/>
        <charset val="134"/>
      </rPr>
      <t>齐云山月华街景区旅游环境微提升项目、齐云山天街照明工程项目、休宁齐云山月华街电力提升工程</t>
    </r>
    <r>
      <rPr>
        <sz val="12"/>
        <rFont val="Times New Roman"/>
        <charset val="134"/>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</si>
  <si>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134"/>
      </rPr>
      <t>2.</t>
    </r>
    <r>
      <rPr>
        <sz val="12"/>
        <rFont val="宋体"/>
        <charset val="134"/>
      </rPr>
      <t>月华街照明路灯修缮、天街照明及景观打造。</t>
    </r>
    <r>
      <rPr>
        <sz val="12"/>
        <rFont val="Times New Roman"/>
        <charset val="134"/>
      </rPr>
      <t>3.</t>
    </r>
    <r>
      <rPr>
        <sz val="12"/>
        <rFont val="宋体"/>
        <charset val="134"/>
      </rPr>
      <t>月华街电力提升工程。</t>
    </r>
  </si>
  <si>
    <t>月华街旅游景观改造及电力提升工程</t>
  </si>
  <si>
    <t>齐云山月华街景区旅游环境微提升项目：渠口和塔源古道完成，廓崖至方腊寨游步道完成，栖真岩、一天门、二天门、黄庭道院微提升完成，田长源户外侧地块挡墙加固、楠梅饭店外游步道处平台提升、游客中心广场提升施工中；休宁齐云山月华街电力提升工程：全面完工，各户全部已经切换电表使用；齐云山天街照明工程项目：基本完工，调试运行中</t>
  </si>
  <si>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</si>
  <si>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71-2</t>
  </si>
  <si>
    <t>张村湿地艺术公路</t>
  </si>
  <si>
    <r>
      <rPr>
        <sz val="12"/>
        <rFont val="宋体"/>
        <charset val="134"/>
      </rPr>
      <t>项目计划结合共享火车项目打造张村湿地艺术公路，对周边环境进行整治，打造微景观、打卡点</t>
    </r>
    <r>
      <rPr>
        <sz val="12"/>
        <rFont val="Times New Roman"/>
        <charset val="134"/>
      </rPr>
      <t>20</t>
    </r>
    <r>
      <rPr>
        <sz val="12"/>
        <rFont val="宋体"/>
        <charset val="134"/>
      </rPr>
      <t>余处；同时对公路两侧枫树进行亮化，对横江河张村长</t>
    </r>
    <r>
      <rPr>
        <sz val="12"/>
        <rFont val="Times New Roman"/>
        <charset val="134"/>
      </rPr>
      <t>40</t>
    </r>
    <r>
      <rPr>
        <sz val="12"/>
        <rFont val="宋体"/>
        <charset val="134"/>
      </rPr>
      <t>余米漫水桥进行整治修复，对横江河对岸修建</t>
    </r>
    <r>
      <rPr>
        <sz val="12"/>
        <rFont val="Times New Roman"/>
        <charset val="134"/>
      </rPr>
      <t>5</t>
    </r>
    <r>
      <rPr>
        <sz val="12"/>
        <rFont val="宋体"/>
        <charset val="134"/>
      </rPr>
      <t>公里观光步道及步道周边亮化，新增打造微景观、打卡点</t>
    </r>
    <r>
      <rPr>
        <sz val="12"/>
        <rFont val="Times New Roman"/>
        <charset val="134"/>
      </rPr>
      <t>10</t>
    </r>
    <r>
      <rPr>
        <sz val="12"/>
        <rFont val="宋体"/>
        <charset val="134"/>
      </rPr>
      <t>余处。</t>
    </r>
  </si>
  <si>
    <r>
      <rPr>
        <sz val="12"/>
        <rFont val="宋体"/>
        <charset val="134"/>
      </rPr>
      <t>项目计划结合共享火车项目打造张村湿地艺术公路，对周边环境进行整治，打造微景观、打卡点</t>
    </r>
    <r>
      <rPr>
        <sz val="12"/>
        <rFont val="宋体"/>
        <charset val="134"/>
      </rPr>
      <t>20</t>
    </r>
    <r>
      <rPr>
        <sz val="12"/>
        <rFont val="宋体"/>
        <charset val="134"/>
      </rPr>
      <t>余处；同时对公路两侧枫树进行亮化，对横江河张村长</t>
    </r>
    <r>
      <rPr>
        <sz val="12"/>
        <rFont val="宋体"/>
        <charset val="134"/>
      </rPr>
      <t>40</t>
    </r>
    <r>
      <rPr>
        <sz val="12"/>
        <rFont val="宋体"/>
        <charset val="134"/>
      </rPr>
      <t>余米漫水桥进行整治修复，对横江河对岸修建</t>
    </r>
    <r>
      <rPr>
        <sz val="12"/>
        <rFont val="宋体"/>
        <charset val="134"/>
      </rPr>
      <t>5</t>
    </r>
    <r>
      <rPr>
        <sz val="12"/>
        <rFont val="宋体"/>
        <charset val="134"/>
      </rPr>
      <t>公路观光步道及步道周边亮化，新增打造微景观、打卡点</t>
    </r>
    <r>
      <rPr>
        <sz val="12"/>
        <rFont val="宋体"/>
        <charset val="134"/>
      </rPr>
      <t>10</t>
    </r>
    <r>
      <rPr>
        <sz val="12"/>
        <rFont val="宋体"/>
        <charset val="134"/>
      </rPr>
      <t>余处</t>
    </r>
  </si>
  <si>
    <t>已完成招标正在组织施工方进场施工</t>
  </si>
  <si>
    <t>休宁县城乡交通运输一体化建设工程</t>
  </si>
  <si>
    <r>
      <rPr>
        <sz val="12"/>
        <rFont val="Times New Roman"/>
        <charset val="134"/>
      </rPr>
      <t>1</t>
    </r>
    <r>
      <rPr>
        <sz val="12"/>
        <rFont val="宋体"/>
        <charset val="134"/>
      </rPr>
      <t>、城乡路网基础设施智慧化升级改造</t>
    </r>
    <r>
      <rPr>
        <sz val="12"/>
        <rFont val="Times New Roman"/>
        <charset val="134"/>
      </rPr>
      <t>(</t>
    </r>
    <r>
      <rPr>
        <sz val="12"/>
        <rFont val="宋体"/>
        <charset val="134"/>
      </rPr>
      <t>改造道路总长度为</t>
    </r>
    <r>
      <rPr>
        <sz val="12"/>
        <rFont val="Times New Roman"/>
        <charset val="134"/>
      </rPr>
      <t>92.21</t>
    </r>
    <r>
      <rPr>
        <sz val="12"/>
        <rFont val="宋体"/>
        <charset val="134"/>
      </rPr>
      <t>千米</t>
    </r>
    <r>
      <rPr>
        <sz val="12"/>
        <rFont val="Times New Roman"/>
        <charset val="134"/>
      </rPr>
      <t>)</t>
    </r>
    <r>
      <rPr>
        <sz val="12"/>
        <rFont val="宋体"/>
        <charset val="134"/>
      </rPr>
      <t>；</t>
    </r>
    <r>
      <rPr>
        <sz val="12"/>
        <rFont val="Times New Roman"/>
        <charset val="134"/>
      </rPr>
      <t>2</t>
    </r>
    <r>
      <rPr>
        <sz val="12"/>
        <rFont val="宋体"/>
        <charset val="134"/>
      </rPr>
      <t>、智能化城乡场站建设，建设乡镇综合运输服务站</t>
    </r>
    <r>
      <rPr>
        <sz val="12"/>
        <rFont val="Times New Roman"/>
        <charset val="134"/>
      </rPr>
      <t>11</t>
    </r>
    <r>
      <rPr>
        <sz val="12"/>
        <rFont val="宋体"/>
        <charset val="134"/>
      </rPr>
      <t>个（其中：升级改建</t>
    </r>
    <r>
      <rPr>
        <sz val="12"/>
        <rFont val="Times New Roman"/>
        <charset val="134"/>
      </rPr>
      <t>2</t>
    </r>
    <r>
      <rPr>
        <sz val="12"/>
        <rFont val="宋体"/>
        <charset val="134"/>
      </rPr>
      <t>个，新建</t>
    </r>
    <r>
      <rPr>
        <sz val="12"/>
        <rFont val="Times New Roman"/>
        <charset val="134"/>
      </rPr>
      <t>9</t>
    </r>
    <r>
      <rPr>
        <sz val="12"/>
        <rFont val="宋体"/>
        <charset val="134"/>
      </rPr>
      <t>个，建筑面积</t>
    </r>
    <r>
      <rPr>
        <sz val="12"/>
        <rFont val="Times New Roman"/>
        <charset val="134"/>
      </rPr>
      <t>4780</t>
    </r>
    <r>
      <rPr>
        <sz val="12"/>
        <rFont val="宋体"/>
        <charset val="134"/>
      </rPr>
      <t>平方米，共建设双枪式充电桩</t>
    </r>
    <r>
      <rPr>
        <sz val="12"/>
        <rFont val="Times New Roman"/>
        <charset val="134"/>
      </rPr>
      <t>62</t>
    </r>
    <r>
      <rPr>
        <sz val="12"/>
        <rFont val="宋体"/>
        <charset val="134"/>
      </rPr>
      <t>个），村级服务点布点建设</t>
    </r>
    <r>
      <rPr>
        <sz val="12"/>
        <rFont val="Times New Roman"/>
        <charset val="134"/>
      </rPr>
      <t>135</t>
    </r>
    <r>
      <rPr>
        <sz val="12"/>
        <rFont val="宋体"/>
        <charset val="134"/>
      </rPr>
      <t>个；</t>
    </r>
    <r>
      <rPr>
        <sz val="12"/>
        <rFont val="Times New Roman"/>
        <charset val="134"/>
      </rPr>
      <t>3</t>
    </r>
    <r>
      <rPr>
        <sz val="12"/>
        <rFont val="宋体"/>
        <charset val="134"/>
      </rPr>
      <t>、城乡公交智慧路网及智能站亭建设，增设</t>
    </r>
    <r>
      <rPr>
        <sz val="12"/>
        <rFont val="Times New Roman"/>
        <charset val="134"/>
      </rPr>
      <t>1</t>
    </r>
    <r>
      <rPr>
        <sz val="12"/>
        <rFont val="宋体"/>
        <charset val="134"/>
      </rPr>
      <t>处公交综合发车站场，</t>
    </r>
    <r>
      <rPr>
        <sz val="12"/>
        <rFont val="Times New Roman"/>
        <charset val="134"/>
      </rPr>
      <t>2</t>
    </r>
    <r>
      <rPr>
        <sz val="12"/>
        <rFont val="宋体"/>
        <charset val="134"/>
      </rPr>
      <t>处城乡公交发车点，公交站点</t>
    </r>
    <r>
      <rPr>
        <sz val="12"/>
        <rFont val="Times New Roman"/>
        <charset val="134"/>
      </rPr>
      <t>50</t>
    </r>
    <r>
      <rPr>
        <sz val="12"/>
        <rFont val="宋体"/>
        <charset val="134"/>
      </rPr>
      <t>处；</t>
    </r>
    <r>
      <rPr>
        <sz val="12"/>
        <rFont val="Times New Roman"/>
        <charset val="134"/>
      </rPr>
      <t>4</t>
    </r>
    <r>
      <rPr>
        <sz val="12"/>
        <rFont val="宋体"/>
        <charset val="134"/>
      </rPr>
      <t>、城乡公交智能化建设，对本县现有智能公交系统进行升级改造；</t>
    </r>
    <r>
      <rPr>
        <sz val="12"/>
        <rFont val="Times New Roman"/>
        <charset val="134"/>
      </rPr>
      <t>5</t>
    </r>
    <r>
      <rPr>
        <sz val="12"/>
        <rFont val="宋体"/>
        <charset val="134"/>
      </rPr>
      <t>、农村物流信息化建设，建成县级电商物流综合信息平台；</t>
    </r>
    <r>
      <rPr>
        <sz val="12"/>
        <rFont val="Times New Roman"/>
        <charset val="134"/>
      </rPr>
      <t>6</t>
    </r>
    <r>
      <rPr>
        <sz val="12"/>
        <rFont val="宋体"/>
        <charset val="134"/>
      </rPr>
      <t>、交通执法信息化系统建设。</t>
    </r>
  </si>
  <si>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</si>
  <si>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</si>
  <si>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</si>
  <si>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</si>
  <si>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</si>
  <si>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134"/>
      </rPr>
      <t>升级改造三级路</t>
    </r>
    <r>
      <rPr>
        <sz val="12"/>
        <rFont val="Times New Roman"/>
        <charset val="134"/>
      </rPr>
      <t>12.2</t>
    </r>
    <r>
      <rPr>
        <sz val="12"/>
        <rFont val="宋体"/>
        <charset val="134"/>
      </rPr>
      <t>千米、改造双车道四级路</t>
    </r>
    <r>
      <rPr>
        <sz val="12"/>
        <rFont val="Times New Roman"/>
        <charset val="134"/>
      </rPr>
      <t>0.742</t>
    </r>
    <r>
      <rPr>
        <sz val="12"/>
        <rFont val="宋体"/>
        <charset val="134"/>
      </rPr>
      <t>千米、新改建单车道四级公路</t>
    </r>
    <r>
      <rPr>
        <sz val="12"/>
        <rFont val="Times New Roman"/>
        <charset val="134"/>
      </rPr>
      <t>7.369</t>
    </r>
    <r>
      <rPr>
        <sz val="12"/>
        <rFont val="宋体"/>
        <charset val="134"/>
      </rPr>
      <t>千米。</t>
    </r>
  </si>
  <si>
    <t>休宁县建制村通双车道瑶月路改建工程</t>
  </si>
  <si>
    <t>升级改造瑶月路：路基、防护工程已完工，水稳层已完成80%，路面已完成80%.
改造双车道上井路：已完工。</t>
  </si>
  <si>
    <t>瑶月路已完成用地预审、林地报批</t>
  </si>
  <si>
    <r>
      <rPr>
        <sz val="12"/>
        <rFont val="宋体"/>
        <charset val="134"/>
      </rPr>
      <t>地方配套资金（</t>
    </r>
    <r>
      <rPr>
        <sz val="12"/>
        <rFont val="Times New Roman"/>
        <charset val="134"/>
      </rPr>
      <t>4648</t>
    </r>
    <r>
      <rPr>
        <sz val="12"/>
        <rFont val="宋体"/>
        <charset val="134"/>
      </rPr>
      <t>万元）未纳入财政预算，债券资金第一次上报未通过</t>
    </r>
  </si>
  <si>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</si>
  <si>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</si>
  <si>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</si>
  <si>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</si>
  <si>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</si>
  <si>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72-3</t>
  </si>
  <si>
    <t>农村公路养护工程</t>
  </si>
  <si>
    <t>五城镇、万安镇、商山镇、溪口镇、渭桥乡、海阳镇、五城镇</t>
  </si>
  <si>
    <t>实施24.58千米农村公路大中修工程、34.191千米农村公路预防性养护工程。</t>
  </si>
  <si>
    <t>休宁县2024年农村公路养护工程</t>
  </si>
  <si>
    <t>72-4</t>
  </si>
  <si>
    <r>
      <rPr>
        <sz val="12"/>
        <rFont val="宋体"/>
        <charset val="134"/>
      </rPr>
      <t>休宁县城乡交通运输一体化</t>
    </r>
    <r>
      <rPr>
        <sz val="12"/>
        <rFont val="Times New Roman"/>
        <charset val="134"/>
      </rPr>
      <t>—</t>
    </r>
    <r>
      <rPr>
        <sz val="12"/>
        <rFont val="宋体"/>
        <charset val="134"/>
      </rPr>
      <t>五城镇综合运输服务站建设工程</t>
    </r>
  </si>
  <si>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</si>
  <si>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已完成用地预审，正在进行土地报批</t>
  </si>
  <si>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</si>
  <si>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</si>
  <si>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</si>
  <si>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</si>
  <si>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</si>
  <si>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</si>
  <si>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</si>
  <si>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</si>
  <si>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t>黄山市休宁县林业高质量发展和生物多样性保护工程建设项目</t>
  </si>
  <si>
    <t>县林业局</t>
  </si>
  <si>
    <t>休宁县林业发展投资有限公司</t>
  </si>
  <si>
    <t>休宁县</t>
  </si>
  <si>
    <r>
      <rPr>
        <sz val="12"/>
        <rFont val="Times New Roman"/>
        <charset val="134"/>
      </rPr>
      <t>2023</t>
    </r>
    <r>
      <rPr>
        <sz val="12"/>
        <rFont val="宋体"/>
        <charset val="134"/>
      </rPr>
      <t>年对古树名木进行修复，实施横江湿地公园保护综合提升工程。</t>
    </r>
    <r>
      <rPr>
        <sz val="12"/>
        <rFont val="Times New Roman"/>
        <charset val="134"/>
      </rPr>
      <t>2023-2025</t>
    </r>
    <r>
      <rPr>
        <sz val="12"/>
        <rFont val="宋体"/>
        <charset val="134"/>
      </rPr>
      <t>年对</t>
    </r>
    <r>
      <rPr>
        <sz val="12"/>
        <rFont val="Times New Roman"/>
        <charset val="134"/>
      </rPr>
      <t>28</t>
    </r>
    <r>
      <rPr>
        <sz val="12"/>
        <rFont val="宋体"/>
        <charset val="134"/>
      </rPr>
      <t>万亩松林综合防治；通过封山育林、完成造林</t>
    </r>
    <r>
      <rPr>
        <sz val="12"/>
        <rFont val="Times New Roman"/>
        <charset val="134"/>
      </rPr>
      <t>4</t>
    </r>
    <r>
      <rPr>
        <sz val="12"/>
        <rFont val="宋体"/>
        <charset val="134"/>
      </rPr>
      <t>万亩，优化改造油茶</t>
    </r>
    <r>
      <rPr>
        <sz val="12"/>
        <rFont val="Times New Roman"/>
        <charset val="134"/>
      </rPr>
      <t>0.95</t>
    </r>
    <r>
      <rPr>
        <sz val="12"/>
        <rFont val="宋体"/>
        <charset val="134"/>
      </rPr>
      <t>万亩，进行修复、恢复植被，利用现有房改建科普中心</t>
    </r>
    <r>
      <rPr>
        <sz val="12"/>
        <rFont val="Times New Roman"/>
        <charset val="134"/>
      </rPr>
      <t>300</t>
    </r>
    <r>
      <rPr>
        <sz val="12"/>
        <rFont val="宋体"/>
        <charset val="134"/>
      </rPr>
      <t>平方米，建设苗木繁育园基地</t>
    </r>
    <r>
      <rPr>
        <sz val="12"/>
        <rFont val="Times New Roman"/>
        <charset val="134"/>
      </rPr>
      <t>20</t>
    </r>
    <r>
      <rPr>
        <sz val="12"/>
        <rFont val="宋体"/>
        <charset val="134"/>
      </rPr>
      <t>亩，</t>
    </r>
    <r>
      <rPr>
        <sz val="12"/>
        <rFont val="Times New Roman"/>
        <charset val="134"/>
      </rPr>
      <t>375</t>
    </r>
    <r>
      <rPr>
        <sz val="12"/>
        <rFont val="宋体"/>
        <charset val="134"/>
      </rPr>
      <t>平方米的森林小木屋以及设置地面停车位</t>
    </r>
    <r>
      <rPr>
        <sz val="12"/>
        <rFont val="Times New Roman"/>
        <charset val="134"/>
      </rPr>
      <t>100</t>
    </r>
    <r>
      <rPr>
        <sz val="12"/>
        <rFont val="宋体"/>
        <charset val="134"/>
      </rPr>
      <t>个，建设森林生态科普研学基地，推进生态文化建设；</t>
    </r>
    <r>
      <rPr>
        <sz val="12"/>
        <rFont val="Times New Roman"/>
        <charset val="134"/>
      </rPr>
      <t>2024</t>
    </r>
    <r>
      <rPr>
        <sz val="12"/>
        <rFont val="宋体"/>
        <charset val="134"/>
      </rPr>
      <t>年配备森林智慧管理系统</t>
    </r>
    <r>
      <rPr>
        <sz val="12"/>
        <rFont val="Times New Roman"/>
        <charset val="134"/>
      </rPr>
      <t>,</t>
    </r>
    <r>
      <rPr>
        <sz val="12"/>
        <rFont val="宋体"/>
        <charset val="134"/>
      </rPr>
      <t>开展资源和生物多样性保护工程</t>
    </r>
  </si>
  <si>
    <r>
      <rPr>
        <sz val="12"/>
        <rFont val="宋体"/>
        <charset val="134"/>
      </rPr>
      <t>继续完成松林综合防治工程、生物多样性保护工程</t>
    </r>
    <r>
      <rPr>
        <sz val="12"/>
        <rFont val="宋体"/>
        <charset val="134"/>
      </rPr>
      <t>-</t>
    </r>
    <r>
      <rPr>
        <sz val="12"/>
        <rFont val="宋体"/>
        <charset val="134"/>
      </rPr>
      <t>古树修复名录二期</t>
    </r>
  </si>
  <si>
    <t>枯死松木集中清理已完成，进入验收阶段；古树名木修复已完成28株单株、正在修复3个古树群；森林智慧管理系统完成数据专线布设</t>
  </si>
  <si>
    <r>
      <rPr>
        <sz val="12"/>
        <rFont val="Times New Roman"/>
        <charset val="134"/>
      </rPr>
      <t>2022</t>
    </r>
    <r>
      <rPr>
        <sz val="12"/>
        <rFont val="宋体"/>
        <charset val="134"/>
      </rPr>
      <t>年</t>
    </r>
    <r>
      <rPr>
        <sz val="12"/>
        <rFont val="Times New Roman"/>
        <charset val="134"/>
      </rPr>
      <t>11月-2025年12月</t>
    </r>
  </si>
  <si>
    <t>73-1</t>
  </si>
  <si>
    <t>休宁县松材线虫病综合治理项目</t>
  </si>
  <si>
    <r>
      <rPr>
        <sz val="12"/>
        <rFont val="宋体"/>
        <charset val="134"/>
      </rPr>
      <t>全县</t>
    </r>
    <r>
      <rPr>
        <sz val="12"/>
        <rFont val="Times New Roman"/>
        <charset val="134"/>
      </rPr>
      <t>21</t>
    </r>
    <r>
      <rPr>
        <sz val="12"/>
        <rFont val="宋体"/>
        <charset val="134"/>
      </rPr>
      <t>个乡镇、</t>
    </r>
    <r>
      <rPr>
        <sz val="12"/>
        <rFont val="Times New Roman"/>
        <charset val="134"/>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</si>
  <si>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</si>
  <si>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</si>
  <si>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</si>
  <si>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</si>
  <si>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</si>
  <si>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老商山地块开发利用农文旅综合项目</t>
  </si>
  <si>
    <t>商山人文馆主体改造完成，室内装修与展陈正在施工。</t>
  </si>
  <si>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-2026</t>
    </r>
    <r>
      <rPr>
        <sz val="12"/>
        <rFont val="宋体"/>
        <charset val="134"/>
      </rPr>
      <t>年</t>
    </r>
    <r>
      <rPr>
        <sz val="12"/>
        <rFont val="Times New Roman"/>
        <charset val="134"/>
      </rPr>
      <t>5</t>
    </r>
    <r>
      <rPr>
        <sz val="12"/>
        <rFont val="宋体"/>
        <charset val="134"/>
      </rPr>
      <t>月</t>
    </r>
  </si>
  <si>
    <t>横江流域（休宁段）岸线防洪排涝治理
工程</t>
  </si>
  <si>
    <t>县泽宁生态保护建设投资有限公司</t>
  </si>
  <si>
    <t>海阳镇、万安镇</t>
  </si>
  <si>
    <r>
      <rPr>
        <sz val="12"/>
        <rFont val="Times New Roman"/>
        <charset val="134"/>
      </rPr>
      <t>1</t>
    </r>
    <r>
      <rPr>
        <sz val="12"/>
        <rFont val="宋体"/>
        <charset val="134"/>
      </rPr>
      <t>、横江干流岸线防洪排涝治理工程：护磅修缮及河道清理</t>
    </r>
    <r>
      <rPr>
        <sz val="12"/>
        <rFont val="Times New Roman"/>
        <charset val="134"/>
      </rPr>
      <t>1300</t>
    </r>
    <r>
      <rPr>
        <sz val="12"/>
        <rFont val="宋体"/>
        <charset val="134"/>
      </rPr>
      <t>米，水岸线防洪治理</t>
    </r>
    <r>
      <rPr>
        <sz val="12"/>
        <rFont val="Times New Roman"/>
        <charset val="134"/>
      </rPr>
      <t>7</t>
    </r>
    <r>
      <rPr>
        <sz val="12"/>
        <rFont val="宋体"/>
        <charset val="134"/>
      </rPr>
      <t>千米；河道清淤疏浚</t>
    </r>
    <r>
      <rPr>
        <sz val="12"/>
        <rFont val="Times New Roman"/>
        <charset val="134"/>
      </rPr>
      <t>1500</t>
    </r>
    <r>
      <rPr>
        <sz val="12"/>
        <rFont val="宋体"/>
        <charset val="134"/>
      </rPr>
      <t>米，防洪护坡建设</t>
    </r>
    <r>
      <rPr>
        <sz val="12"/>
        <rFont val="Times New Roman"/>
        <charset val="134"/>
      </rPr>
      <t>3000</t>
    </r>
    <r>
      <rPr>
        <sz val="12"/>
        <rFont val="宋体"/>
        <charset val="134"/>
      </rPr>
      <t>米，构建沿河防洪生态缓冲区</t>
    </r>
    <r>
      <rPr>
        <sz val="12"/>
        <rFont val="Times New Roman"/>
        <charset val="134"/>
      </rPr>
      <t>158</t>
    </r>
    <r>
      <rPr>
        <sz val="12"/>
        <rFont val="宋体"/>
        <charset val="134"/>
      </rPr>
      <t>亩，修复两岸消落带植被生境共计</t>
    </r>
    <r>
      <rPr>
        <sz val="12"/>
        <rFont val="Times New Roman"/>
        <charset val="134"/>
      </rPr>
      <t>350</t>
    </r>
    <r>
      <rPr>
        <sz val="12"/>
        <rFont val="宋体"/>
        <charset val="134"/>
      </rPr>
      <t>亩，农田防洪排涝沟渠建设</t>
    </r>
    <r>
      <rPr>
        <sz val="12"/>
        <rFont val="Times New Roman"/>
        <charset val="134"/>
      </rPr>
      <t>17.6</t>
    </r>
    <r>
      <rPr>
        <sz val="12"/>
        <rFont val="宋体"/>
        <charset val="134"/>
      </rPr>
      <t>千米。</t>
    </r>
    <r>
      <rPr>
        <sz val="12"/>
        <rFont val="Times New Roman"/>
        <charset val="134"/>
      </rPr>
      <t xml:space="preserve">
2</t>
    </r>
    <r>
      <rPr>
        <sz val="12"/>
        <rFont val="宋体"/>
        <charset val="134"/>
      </rPr>
      <t>、横江支流岸线防洪排涝治理工程：构建夹溪河下游</t>
    </r>
    <r>
      <rPr>
        <sz val="12"/>
        <rFont val="Times New Roman"/>
        <charset val="134"/>
      </rPr>
      <t>4.5</t>
    </r>
    <r>
      <rPr>
        <sz val="12"/>
        <rFont val="宋体"/>
        <charset val="134"/>
      </rPr>
      <t>千米流域范围内两侧河滨防洪、蓄滞洪生态缓冲区约</t>
    </r>
    <r>
      <rPr>
        <sz val="12"/>
        <rFont val="Times New Roman"/>
        <charset val="134"/>
      </rPr>
      <t>383</t>
    </r>
    <r>
      <rPr>
        <sz val="12"/>
        <rFont val="宋体"/>
        <charset val="134"/>
      </rPr>
      <t>亩，岸线防洪生态护坡工程建设长约</t>
    </r>
    <r>
      <rPr>
        <sz val="12"/>
        <rFont val="Times New Roman"/>
        <charset val="134"/>
      </rPr>
      <t>8.6</t>
    </r>
    <r>
      <rPr>
        <sz val="12"/>
        <rFont val="宋体"/>
        <charset val="134"/>
      </rPr>
      <t>千米，建设农田防洪排涝沟渠长约</t>
    </r>
    <r>
      <rPr>
        <sz val="12"/>
        <rFont val="Times New Roman"/>
        <charset val="134"/>
      </rPr>
      <t>4.5</t>
    </r>
    <r>
      <rPr>
        <sz val="12"/>
        <rFont val="宋体"/>
        <charset val="134"/>
      </rPr>
      <t>千米，对齐云山镇、海阳镇、万安镇境内河流进行治理。</t>
    </r>
  </si>
  <si>
    <r>
      <rPr>
        <sz val="12"/>
        <rFont val="宋体"/>
        <charset val="134"/>
      </rPr>
      <t>休宁县新安江流域一江两岸水生态修复与乡村振兴融合发展（</t>
    </r>
    <r>
      <rPr>
        <sz val="12"/>
        <rFont val="Times New Roman"/>
        <charset val="134"/>
      </rPr>
      <t>EOD</t>
    </r>
    <r>
      <rPr>
        <sz val="12"/>
        <rFont val="宋体"/>
        <charset val="134"/>
      </rPr>
      <t>）项目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</si>
  <si>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</si>
  <si>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</si>
  <si>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正在进行融资贷款，已召开两次项目联席会议，各乡镇等责任单位正在进行子项初步设计，其中文昌西桥项目、海阳镇盐铺村污水项目已开工建设</t>
  </si>
  <si>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-2027</t>
    </r>
    <r>
      <rPr>
        <sz val="12"/>
        <rFont val="宋体"/>
        <charset val="134"/>
      </rPr>
      <t>年</t>
    </r>
    <r>
      <rPr>
        <sz val="12"/>
        <rFont val="Times New Roman"/>
        <charset val="134"/>
      </rPr>
      <t>3</t>
    </r>
    <r>
      <rPr>
        <sz val="12"/>
        <rFont val="宋体"/>
        <charset val="134"/>
      </rPr>
      <t>月</t>
    </r>
  </si>
  <si>
    <t>76-1</t>
  </si>
  <si>
    <t>休宁县境内集中式饮用水水源保护项目</t>
  </si>
  <si>
    <t>县生态环境分局</t>
  </si>
  <si>
    <r>
      <rPr>
        <sz val="12"/>
        <rFont val="宋体"/>
        <charset val="134"/>
      </rPr>
      <t>补充设置水源地防护隔离网约</t>
    </r>
    <r>
      <rPr>
        <sz val="12"/>
        <rFont val="Times New Roman"/>
        <charset val="134"/>
      </rPr>
      <t>6100</t>
    </r>
    <r>
      <rPr>
        <sz val="12"/>
        <rFont val="宋体"/>
        <charset val="134"/>
      </rPr>
      <t>米，道路防护栏约</t>
    </r>
    <r>
      <rPr>
        <sz val="12"/>
        <rFont val="Times New Roman"/>
        <charset val="134"/>
      </rPr>
      <t>1610</t>
    </r>
    <r>
      <rPr>
        <sz val="12"/>
        <rFont val="宋体"/>
        <charset val="134"/>
      </rPr>
      <t>米，补充设置标识标牌约</t>
    </r>
    <r>
      <rPr>
        <sz val="12"/>
        <rFont val="Times New Roman"/>
        <charset val="134"/>
      </rPr>
      <t>58</t>
    </r>
    <r>
      <rPr>
        <sz val="12"/>
        <rFont val="宋体"/>
        <charset val="134"/>
      </rPr>
      <t>个；铺设污水主管约</t>
    </r>
    <r>
      <rPr>
        <sz val="12"/>
        <rFont val="Times New Roman"/>
        <charset val="134"/>
      </rPr>
      <t>22350</t>
    </r>
    <r>
      <rPr>
        <sz val="12"/>
        <rFont val="宋体"/>
        <charset val="134"/>
      </rPr>
      <t>米，污水支管约</t>
    </r>
    <r>
      <rPr>
        <sz val="12"/>
        <rFont val="Times New Roman"/>
        <charset val="134"/>
      </rPr>
      <t>5690</t>
    </r>
    <r>
      <rPr>
        <sz val="12"/>
        <rFont val="宋体"/>
        <charset val="134"/>
      </rPr>
      <t>米，污水接户管约</t>
    </r>
    <r>
      <rPr>
        <sz val="12"/>
        <rFont val="Times New Roman"/>
        <charset val="134"/>
      </rPr>
      <t>39220</t>
    </r>
    <r>
      <rPr>
        <sz val="12"/>
        <rFont val="宋体"/>
        <charset val="134"/>
      </rPr>
      <t>米，污水检查井约</t>
    </r>
    <r>
      <rPr>
        <sz val="12"/>
        <rFont val="Times New Roman"/>
        <charset val="134"/>
      </rPr>
      <t>1413</t>
    </r>
    <r>
      <rPr>
        <sz val="12"/>
        <rFont val="宋体"/>
        <charset val="134"/>
      </rPr>
      <t>座，建设分散式污水处理设施</t>
    </r>
    <r>
      <rPr>
        <sz val="12"/>
        <rFont val="Times New Roman"/>
        <charset val="134"/>
      </rPr>
      <t>4</t>
    </r>
    <r>
      <rPr>
        <sz val="12"/>
        <rFont val="宋体"/>
        <charset val="134"/>
      </rPr>
      <t>座，集中式污水处理终端</t>
    </r>
    <r>
      <rPr>
        <sz val="12"/>
        <rFont val="Times New Roman"/>
        <charset val="134"/>
      </rPr>
      <t>10</t>
    </r>
    <r>
      <rPr>
        <sz val="12"/>
        <rFont val="宋体"/>
        <charset val="134"/>
      </rPr>
      <t>座，总污水处理量约</t>
    </r>
    <r>
      <rPr>
        <sz val="12"/>
        <rFont val="Times New Roman"/>
        <charset val="134"/>
      </rPr>
      <t>531</t>
    </r>
    <r>
      <rPr>
        <sz val="12"/>
        <rFont val="宋体"/>
        <charset val="134"/>
      </rPr>
      <t>吨</t>
    </r>
    <r>
      <rPr>
        <sz val="12"/>
        <rFont val="Times New Roman"/>
        <charset val="134"/>
      </rPr>
      <t>/</t>
    </r>
    <r>
      <rPr>
        <sz val="12"/>
        <rFont val="宋体"/>
        <charset val="134"/>
      </rPr>
      <t>天；生态缓冲带修复面积约</t>
    </r>
    <r>
      <rPr>
        <sz val="12"/>
        <rFont val="Times New Roman"/>
        <charset val="134"/>
      </rPr>
      <t>30000</t>
    </r>
    <r>
      <rPr>
        <sz val="12"/>
        <rFont val="宋体"/>
        <charset val="134"/>
      </rPr>
      <t>平方米，搬迁厂区生态恢复面积约</t>
    </r>
    <r>
      <rPr>
        <sz val="12"/>
        <rFont val="Times New Roman"/>
        <charset val="134"/>
      </rPr>
      <t>19000</t>
    </r>
    <r>
      <rPr>
        <sz val="12"/>
        <rFont val="宋体"/>
        <charset val="134"/>
      </rPr>
      <t>平方米，湿地修复面积约</t>
    </r>
    <r>
      <rPr>
        <sz val="12"/>
        <rFont val="Times New Roman"/>
        <charset val="134"/>
      </rPr>
      <t>82000</t>
    </r>
    <r>
      <rPr>
        <sz val="12"/>
        <rFont val="宋体"/>
        <charset val="134"/>
      </rPr>
      <t>平方米；生态拦截沟建设长度约</t>
    </r>
    <r>
      <rPr>
        <sz val="12"/>
        <rFont val="Times New Roman"/>
        <charset val="134"/>
      </rPr>
      <t>13350</t>
    </r>
    <r>
      <rPr>
        <sz val="12"/>
        <rFont val="宋体"/>
        <charset val="134"/>
      </rPr>
      <t>平方米；建设应急池</t>
    </r>
    <r>
      <rPr>
        <sz val="12"/>
        <rFont val="Times New Roman"/>
        <charset val="134"/>
      </rPr>
      <t>5</t>
    </r>
    <r>
      <rPr>
        <sz val="12"/>
        <rFont val="宋体"/>
        <charset val="134"/>
      </rPr>
      <t>座，购置拦截吸附物资、酸碱中和剂、防护物资、检测器材等应急物资。</t>
    </r>
  </si>
  <si>
    <t>黄山二水厂项目点已完成竣工验收，休一、休二水厂项目点完成98%，待整改完成进行验收；黄一水厂项目点完成50%，正在进行环评、洪评等相关手续报批，待手续完成后再进行施工。</t>
  </si>
  <si>
    <t>76-2</t>
  </si>
  <si>
    <t>休宁经开区尧舜园区污水管网提升改造
工程</t>
  </si>
  <si>
    <r>
      <rPr>
        <sz val="12"/>
        <rFont val="宋体"/>
        <charset val="134"/>
      </rPr>
      <t>白岳路（金佛路</t>
    </r>
    <r>
      <rPr>
        <sz val="12"/>
        <rFont val="Times New Roman"/>
        <charset val="134"/>
      </rPr>
      <t>-</t>
    </r>
    <r>
      <rPr>
        <sz val="12"/>
        <rFont val="宋体"/>
        <charset val="134"/>
      </rPr>
      <t>枫林大道段）及碧丛路（天宝路</t>
    </r>
    <r>
      <rPr>
        <sz val="12"/>
        <rFont val="Times New Roman"/>
        <charset val="134"/>
      </rPr>
      <t>-</t>
    </r>
    <r>
      <rPr>
        <sz val="12"/>
        <rFont val="宋体"/>
        <charset val="134"/>
      </rPr>
      <t>枫林大道段）等道路污水管网建设及道路恢复，共计约</t>
    </r>
    <r>
      <rPr>
        <sz val="12"/>
        <rFont val="Times New Roman"/>
        <charset val="134"/>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</si>
  <si>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</si>
  <si>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</si>
  <si>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134"/>
      </rPr>
      <t>80</t>
    </r>
    <r>
      <rPr>
        <sz val="12"/>
        <rFont val="宋体"/>
        <charset val="134"/>
      </rPr>
      <t>亩，松悦生物地块收购及原有厂房、办公楼维修</t>
    </r>
    <r>
      <rPr>
        <sz val="12"/>
        <rFont val="Times New Roman"/>
        <charset val="134"/>
      </rPr>
      <t>1.4</t>
    </r>
    <r>
      <rPr>
        <sz val="12"/>
        <rFont val="宋体"/>
        <charset val="134"/>
      </rPr>
      <t>万平方米，新建厂房</t>
    </r>
    <r>
      <rPr>
        <sz val="12"/>
        <rFont val="Times New Roman"/>
        <charset val="134"/>
      </rPr>
      <t>5</t>
    </r>
    <r>
      <rPr>
        <sz val="12"/>
        <rFont val="宋体"/>
        <charset val="134"/>
      </rPr>
      <t>万平方米及配建道路、附属设施工程。</t>
    </r>
  </si>
  <si>
    <t>完成原有厂房维修</t>
  </si>
  <si>
    <r>
      <rPr>
        <sz val="12"/>
        <rFont val="Times New Roman"/>
        <charset val="134"/>
      </rPr>
      <t>2024</t>
    </r>
    <r>
      <rPr>
        <sz val="12"/>
        <rFont val="宋体"/>
        <charset val="134"/>
      </rPr>
      <t>年</t>
    </r>
    <r>
      <rPr>
        <sz val="12"/>
        <rFont val="Times New Roman"/>
        <charset val="134"/>
      </rPr>
      <t>10</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</si>
  <si>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</si>
  <si>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</si>
  <si>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</si>
  <si>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</si>
  <si>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</si>
  <si>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夹溪综合治理项目西岸初设已完成，正在做东岸初设</t>
  </si>
  <si>
    <t>休宁县夹溪河湿地生态修复工程系申报的山水林田湖草沙项目子项目，市聘编制单位正在收集材料，待上报部委</t>
  </si>
  <si>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</si>
  <si>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</si>
  <si>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</si>
  <si>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</si>
  <si>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</si>
  <si>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</si>
  <si>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</si>
  <si>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</si>
  <si>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</si>
  <si>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134"/>
      </rPr>
      <t>1</t>
    </r>
    <r>
      <rPr>
        <sz val="12"/>
        <rFont val="宋体"/>
        <charset val="134"/>
      </rPr>
      <t>、对盐铺村、秀阳村、万全村、新塘村、石人村五个村</t>
    </r>
    <r>
      <rPr>
        <sz val="12"/>
        <rFont val="Times New Roman"/>
        <charset val="134"/>
      </rPr>
      <t>719</t>
    </r>
    <r>
      <rPr>
        <sz val="12"/>
        <rFont val="宋体"/>
        <charset val="134"/>
      </rPr>
      <t>户房前屋后环境进行全面整治，包括五小园、村内沟渠、垃圾清理、村庄美化等。</t>
    </r>
    <r>
      <rPr>
        <sz val="12"/>
        <rFont val="Times New Roman"/>
        <charset val="134"/>
      </rPr>
      <t xml:space="preserve">
2</t>
    </r>
    <r>
      <rPr>
        <sz val="12"/>
        <rFont val="宋体"/>
        <charset val="134"/>
      </rPr>
      <t>、重点整治首一、首二、上杨、五个村民小组自然村人居环境。</t>
    </r>
  </si>
  <si>
    <t>首一至首五已完工，上杨审计已完成，石人中心村、瑯斯元溪组、盐铺杨村片正在设计中，剩余村正在进行设计。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</si>
  <si>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</si>
  <si>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</si>
  <si>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</si>
  <si>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</si>
  <si>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</si>
  <si>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目前地勘、设计已完成</t>
  </si>
  <si>
    <t>76-8</t>
  </si>
  <si>
    <t>龙源河河道治理工程</t>
  </si>
  <si>
    <r>
      <rPr>
        <sz val="12"/>
        <rFont val="宋体"/>
        <charset val="134"/>
      </rPr>
      <t>对龙源村龙源河</t>
    </r>
    <r>
      <rPr>
        <sz val="12"/>
        <rFont val="Times New Roman"/>
        <charset val="134"/>
      </rPr>
      <t>10</t>
    </r>
    <r>
      <rPr>
        <sz val="12"/>
        <rFont val="宋体"/>
        <charset val="134"/>
      </rPr>
      <t>千米长河道进行治理，具体包括：清理河道垃圾，修复倒塌河磅</t>
    </r>
    <r>
      <rPr>
        <sz val="12"/>
        <rFont val="Times New Roman"/>
        <charset val="134"/>
      </rPr>
      <t>6</t>
    </r>
    <r>
      <rPr>
        <sz val="12"/>
        <rFont val="宋体"/>
        <charset val="134"/>
      </rPr>
      <t>千米及农田灌溉水渠</t>
    </r>
    <r>
      <rPr>
        <sz val="12"/>
        <rFont val="Times New Roman"/>
        <charset val="134"/>
      </rPr>
      <t>24</t>
    </r>
    <r>
      <rPr>
        <sz val="12"/>
        <rFont val="宋体"/>
        <charset val="134"/>
      </rPr>
      <t>千米；修复</t>
    </r>
    <r>
      <rPr>
        <sz val="12"/>
        <rFont val="Times New Roman"/>
        <charset val="134"/>
      </rPr>
      <t>11</t>
    </r>
    <r>
      <rPr>
        <sz val="12"/>
        <rFont val="宋体"/>
        <charset val="134"/>
      </rPr>
      <t>座河坝；水毁河沟修复</t>
    </r>
    <r>
      <rPr>
        <sz val="12"/>
        <rFont val="Times New Roman"/>
        <charset val="134"/>
      </rPr>
      <t>600</t>
    </r>
    <r>
      <rPr>
        <sz val="12"/>
        <rFont val="宋体"/>
        <charset val="134"/>
      </rPr>
      <t>米，高</t>
    </r>
    <r>
      <rPr>
        <sz val="12"/>
        <rFont val="Times New Roman"/>
        <charset val="134"/>
      </rPr>
      <t>1</t>
    </r>
    <r>
      <rPr>
        <sz val="12"/>
        <rFont val="宋体"/>
        <charset val="134"/>
      </rPr>
      <t>米。</t>
    </r>
  </si>
  <si>
    <t>25</t>
  </si>
  <si>
    <t>已完成项目规划设计，目前正组织挂网招标</t>
  </si>
  <si>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-2024</t>
    </r>
    <r>
      <rPr>
        <sz val="12"/>
        <rFont val="宋体"/>
        <charset val="134"/>
      </rPr>
      <t>年</t>
    </r>
    <r>
      <rPr>
        <sz val="12"/>
        <rFont val="Times New Roman"/>
        <charset val="134"/>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</si>
  <si>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</si>
  <si>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</si>
  <si>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134"/>
      </rPr>
      <t>5</t>
    </r>
    <r>
      <rPr>
        <sz val="12"/>
        <rFont val="宋体"/>
        <charset val="134"/>
      </rPr>
      <t>个村</t>
    </r>
    <r>
      <rPr>
        <sz val="12"/>
        <rFont val="Times New Roman"/>
        <charset val="134"/>
      </rPr>
      <t>20</t>
    </r>
    <r>
      <rPr>
        <sz val="12"/>
        <rFont val="宋体"/>
        <charset val="134"/>
      </rPr>
      <t>个沿河村民组进行污水治理，铺设污水管网，新建污水处理设施。对东亭村、岩脚村、环居村、兰渡村、典口村的共</t>
    </r>
    <r>
      <rPr>
        <sz val="12"/>
        <rFont val="Times New Roman"/>
        <charset val="134"/>
      </rPr>
      <t>12</t>
    </r>
    <r>
      <rPr>
        <sz val="12"/>
        <rFont val="宋体"/>
        <charset val="134"/>
      </rPr>
      <t>个村民组，改厕</t>
    </r>
    <r>
      <rPr>
        <sz val="12"/>
        <rFont val="Times New Roman"/>
        <charset val="134"/>
      </rPr>
      <t>329</t>
    </r>
    <r>
      <rPr>
        <sz val="12"/>
        <rFont val="宋体"/>
        <charset val="134"/>
      </rPr>
      <t>户。</t>
    </r>
  </si>
  <si>
    <t>1亩（已完成）</t>
  </si>
  <si>
    <t>15</t>
  </si>
  <si>
    <t>目前岩脚、东亭、岩脚污水已完成项目设计，并组织招标挂网，其他村组污水治理正在进行设计</t>
  </si>
  <si>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-2024</t>
    </r>
    <r>
      <rPr>
        <sz val="12"/>
        <rFont val="宋体"/>
        <charset val="134"/>
      </rPr>
      <t>年</t>
    </r>
    <r>
      <rPr>
        <sz val="12"/>
        <rFont val="Times New Roman"/>
        <charset val="134"/>
      </rPr>
      <t>11</t>
    </r>
    <r>
      <rPr>
        <sz val="12"/>
        <rFont val="宋体"/>
        <charset val="134"/>
      </rPr>
      <t>月</t>
    </r>
  </si>
  <si>
    <t>76-10</t>
  </si>
  <si>
    <t>齐云山镇农村环境
整治</t>
  </si>
  <si>
    <r>
      <rPr>
        <sz val="12"/>
        <rFont val="宋体"/>
        <charset val="134"/>
      </rPr>
      <t>下辖行政村</t>
    </r>
    <r>
      <rPr>
        <sz val="12"/>
        <rFont val="Times New Roman"/>
        <charset val="134"/>
      </rPr>
      <t>7</t>
    </r>
    <r>
      <rPr>
        <sz val="12"/>
        <rFont val="宋体"/>
        <charset val="134"/>
      </rPr>
      <t>个（龙源村、环居村、典口村、兰渡村、岩前村、东亭村、岩脚村）</t>
    </r>
    <r>
      <rPr>
        <sz val="12"/>
        <rFont val="Times New Roman"/>
        <charset val="134"/>
      </rPr>
      <t>88</t>
    </r>
    <r>
      <rPr>
        <sz val="12"/>
        <rFont val="宋体"/>
        <charset val="134"/>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</si>
  <si>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</si>
  <si>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</si>
  <si>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</si>
  <si>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134"/>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</si>
  <si>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</si>
  <si>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</si>
  <si>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134"/>
      </rPr>
      <t>2024</t>
    </r>
    <r>
      <rPr>
        <sz val="12"/>
        <rFont val="宋体"/>
        <charset val="134"/>
      </rPr>
      <t>年</t>
    </r>
    <r>
      <rPr>
        <sz val="12"/>
        <rFont val="Times New Roman"/>
        <charset val="134"/>
      </rPr>
      <t>7</t>
    </r>
    <r>
      <rPr>
        <sz val="12"/>
        <rFont val="宋体"/>
        <charset val="134"/>
      </rPr>
      <t>月</t>
    </r>
    <r>
      <rPr>
        <sz val="12"/>
        <rFont val="Times New Roman"/>
        <charset val="134"/>
      </rPr>
      <t>-
2026</t>
    </r>
    <r>
      <rPr>
        <sz val="12"/>
        <rFont val="宋体"/>
        <charset val="134"/>
      </rPr>
      <t>年</t>
    </r>
    <r>
      <rPr>
        <sz val="12"/>
        <rFont val="Times New Roman"/>
        <charset val="134"/>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</si>
  <si>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</si>
  <si>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</si>
  <si>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</si>
  <si>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</si>
  <si>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</si>
  <si>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</si>
  <si>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</si>
  <si>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</si>
  <si>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</si>
  <si>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</si>
  <si>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134"/>
      </rPr>
      <t>EOD</t>
    </r>
    <r>
      <rPr>
        <sz val="12"/>
        <rFont val="宋体"/>
        <charset val="134"/>
      </rPr>
      <t>项目</t>
    </r>
  </si>
  <si>
    <r>
      <rPr>
        <sz val="12"/>
        <rFont val="Times New Roman"/>
        <charset val="134"/>
      </rPr>
      <t>1</t>
    </r>
    <r>
      <rPr>
        <sz val="12"/>
        <rFont val="宋体"/>
        <charset val="134"/>
      </rPr>
      <t>、夹溪河两岸建设生态缓冲带，占地面积约</t>
    </r>
    <r>
      <rPr>
        <sz val="12"/>
        <rFont val="Times New Roman"/>
        <charset val="134"/>
      </rPr>
      <t>72</t>
    </r>
    <r>
      <rPr>
        <sz val="12"/>
        <rFont val="宋体"/>
        <charset val="134"/>
      </rPr>
      <t>亩，湿地修复约</t>
    </r>
    <r>
      <rPr>
        <sz val="12"/>
        <rFont val="Times New Roman"/>
        <charset val="134"/>
      </rPr>
      <t>18</t>
    </r>
    <r>
      <rPr>
        <sz val="12"/>
        <rFont val="宋体"/>
        <charset val="134"/>
      </rPr>
      <t>亩；并在现有引水渠基础上改造生态拦截沟，总长约</t>
    </r>
    <r>
      <rPr>
        <sz val="12"/>
        <rFont val="Times New Roman"/>
        <charset val="134"/>
      </rPr>
      <t>4.5</t>
    </r>
    <r>
      <rPr>
        <sz val="12"/>
        <rFont val="宋体"/>
        <charset val="134"/>
      </rPr>
      <t>千米。</t>
    </r>
    <r>
      <rPr>
        <sz val="12"/>
        <rFont val="Times New Roman"/>
        <charset val="134"/>
      </rPr>
      <t>2</t>
    </r>
    <r>
      <rPr>
        <sz val="12"/>
        <rFont val="宋体"/>
        <charset val="134"/>
      </rPr>
      <t>、南塘村委会下沿生态护坡整治：新建生态护坡挡墙长约</t>
    </r>
    <r>
      <rPr>
        <sz val="12"/>
        <rFont val="Times New Roman"/>
        <charset val="134"/>
      </rPr>
      <t>600</t>
    </r>
    <r>
      <rPr>
        <sz val="12"/>
        <rFont val="宋体"/>
        <charset val="134"/>
      </rPr>
      <t>米，高约</t>
    </r>
    <r>
      <rPr>
        <sz val="12"/>
        <rFont val="Times New Roman"/>
        <charset val="134"/>
      </rPr>
      <t>5</t>
    </r>
    <r>
      <rPr>
        <sz val="12"/>
        <rFont val="宋体"/>
        <charset val="134"/>
      </rPr>
      <t>米；河道清淤约</t>
    </r>
    <r>
      <rPr>
        <sz val="12"/>
        <rFont val="Times New Roman"/>
        <charset val="134"/>
      </rPr>
      <t>600</t>
    </r>
    <r>
      <rPr>
        <sz val="12"/>
        <rFont val="宋体"/>
        <charset val="134"/>
      </rPr>
      <t>米；建设拦水坝，栽种绿植等。</t>
    </r>
    <r>
      <rPr>
        <sz val="12"/>
        <rFont val="Times New Roman"/>
        <charset val="134"/>
      </rPr>
      <t>3</t>
    </r>
    <r>
      <rPr>
        <sz val="12"/>
        <rFont val="宋体"/>
        <charset val="134"/>
      </rPr>
      <t>、南塘河支流：河道清淤工程</t>
    </r>
    <r>
      <rPr>
        <sz val="12"/>
        <rFont val="Times New Roman"/>
        <charset val="134"/>
      </rPr>
      <t>5000</t>
    </r>
    <r>
      <rPr>
        <sz val="12"/>
        <rFont val="宋体"/>
        <charset val="134"/>
      </rPr>
      <t>米，生态护坡恢复</t>
    </r>
    <r>
      <rPr>
        <sz val="12"/>
        <rFont val="Times New Roman"/>
        <charset val="134"/>
      </rPr>
      <t>3000</t>
    </r>
    <r>
      <rPr>
        <sz val="12"/>
        <rFont val="宋体"/>
        <charset val="134"/>
      </rPr>
      <t>米，堰坝恢复</t>
    </r>
    <r>
      <rPr>
        <sz val="12"/>
        <rFont val="Times New Roman"/>
        <charset val="134"/>
      </rPr>
      <t>800</t>
    </r>
    <r>
      <rPr>
        <sz val="12"/>
        <rFont val="宋体"/>
        <charset val="134"/>
      </rPr>
      <t>米。</t>
    </r>
    <r>
      <rPr>
        <sz val="12"/>
        <rFont val="Times New Roman"/>
        <charset val="134"/>
      </rPr>
      <t>4</t>
    </r>
    <r>
      <rPr>
        <sz val="12"/>
        <rFont val="宋体"/>
        <charset val="134"/>
      </rPr>
      <t>、南塘、迪岭、儒村、西村等</t>
    </r>
    <r>
      <rPr>
        <sz val="12"/>
        <rFont val="Times New Roman"/>
        <charset val="134"/>
      </rPr>
      <t>31</t>
    </r>
    <r>
      <rPr>
        <sz val="12"/>
        <rFont val="宋体"/>
        <charset val="134"/>
      </rPr>
      <t>个村民组的污水治理工程。</t>
    </r>
    <r>
      <rPr>
        <sz val="12"/>
        <rFont val="Times New Roman"/>
        <charset val="134"/>
      </rPr>
      <t>5</t>
    </r>
    <r>
      <rPr>
        <sz val="12"/>
        <rFont val="宋体"/>
        <charset val="134"/>
      </rPr>
      <t>、蓝田镇</t>
    </r>
    <r>
      <rPr>
        <sz val="12"/>
        <rFont val="Times New Roman"/>
        <charset val="134"/>
      </rPr>
      <t>13</t>
    </r>
    <r>
      <rPr>
        <sz val="12"/>
        <rFont val="宋体"/>
        <charset val="134"/>
      </rPr>
      <t>个村民组农村人居环境整治。</t>
    </r>
  </si>
  <si>
    <t>1、南塘、迪岭、儒村、西村等31个村民组的污水治理工程。2、蓝田镇13个村民组农村人居环境整治</t>
  </si>
  <si>
    <t>完成初步设计</t>
  </si>
  <si>
    <t>征地5亩</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</si>
  <si>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-2025</t>
    </r>
    <r>
      <rPr>
        <sz val="12"/>
        <rFont val="宋体"/>
        <charset val="134"/>
      </rPr>
      <t>年</t>
    </r>
    <r>
      <rPr>
        <sz val="12"/>
        <rFont val="Times New Roman"/>
        <charset val="134"/>
      </rPr>
      <t>6</t>
    </r>
    <r>
      <rPr>
        <sz val="12"/>
        <rFont val="宋体"/>
        <charset val="134"/>
      </rPr>
      <t>月</t>
    </r>
  </si>
  <si>
    <t>76-15</t>
  </si>
  <si>
    <t>休宁县城南片泰柯地块道路工程</t>
  </si>
  <si>
    <r>
      <rPr>
        <sz val="12"/>
        <rFont val="宋体"/>
        <charset val="134"/>
      </rPr>
      <t>新建泰柯地块</t>
    </r>
    <r>
      <rPr>
        <sz val="12"/>
        <rFont val="Times New Roman"/>
        <charset val="134"/>
      </rPr>
      <t>4</t>
    </r>
    <r>
      <rPr>
        <sz val="12"/>
        <rFont val="宋体"/>
        <charset val="134"/>
      </rPr>
      <t>条道路，包括五城路（横江路</t>
    </r>
    <r>
      <rPr>
        <sz val="12"/>
        <rFont val="Times New Roman"/>
        <charset val="134"/>
      </rPr>
      <t>-</t>
    </r>
    <r>
      <rPr>
        <sz val="12"/>
        <rFont val="宋体"/>
        <charset val="134"/>
      </rPr>
      <t>黄山南路段）、宝城路（横江路</t>
    </r>
    <r>
      <rPr>
        <sz val="12"/>
        <rFont val="Times New Roman"/>
        <charset val="134"/>
      </rPr>
      <t>-</t>
    </r>
    <r>
      <rPr>
        <sz val="12"/>
        <rFont val="宋体"/>
        <charset val="134"/>
      </rPr>
      <t>黄山南路段）、莲花路（横江路</t>
    </r>
    <r>
      <rPr>
        <sz val="12"/>
        <rFont val="Times New Roman"/>
        <charset val="134"/>
      </rPr>
      <t>-</t>
    </r>
    <r>
      <rPr>
        <sz val="12"/>
        <rFont val="宋体"/>
        <charset val="134"/>
      </rPr>
      <t>黄山南路段）、山水路（宝城路</t>
    </r>
    <r>
      <rPr>
        <sz val="12"/>
        <rFont val="Times New Roman"/>
        <charset val="134"/>
      </rPr>
      <t>-</t>
    </r>
    <r>
      <rPr>
        <sz val="12"/>
        <rFont val="宋体"/>
        <charset val="134"/>
      </rPr>
      <t>莲花路段），全长约</t>
    </r>
    <r>
      <rPr>
        <sz val="12"/>
        <rFont val="Times New Roman"/>
        <charset val="134"/>
      </rPr>
      <t>2</t>
    </r>
    <r>
      <rPr>
        <sz val="12"/>
        <rFont val="宋体"/>
        <charset val="134"/>
      </rPr>
      <t>千米，宽</t>
    </r>
    <r>
      <rPr>
        <sz val="12"/>
        <rFont val="Times New Roman"/>
        <charset val="134"/>
      </rPr>
      <t>18-24</t>
    </r>
    <r>
      <rPr>
        <sz val="12"/>
        <rFont val="宋体"/>
        <charset val="134"/>
      </rPr>
      <t>米，含道路工程、交通工程、信控工程、排水工程、综合管线工程、照明工程、绿化工程。</t>
    </r>
  </si>
  <si>
    <t>主体施工建设</t>
  </si>
  <si>
    <t>休宁县五城路（横江路-黄山南路）建设工程</t>
  </si>
  <si>
    <t>五城路建设中</t>
  </si>
  <si>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</si>
  <si>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</si>
  <si>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</si>
  <si>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</si>
  <si>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</si>
  <si>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</si>
  <si>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</si>
  <si>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改委于4月1日反馈，本项目未通过国家发改委的审核。目前正在积极与财政部门对接，结合未通过原因，考虑是否需要调整可研报告内容再行上报</t>
  </si>
  <si>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-2027</t>
    </r>
    <r>
      <rPr>
        <sz val="12"/>
        <rFont val="宋体"/>
        <charset val="134"/>
      </rPr>
      <t>年</t>
    </r>
    <r>
      <rPr>
        <sz val="12"/>
        <rFont val="Times New Roman"/>
        <charset val="134"/>
      </rPr>
      <t>3</t>
    </r>
    <r>
      <rPr>
        <sz val="12"/>
        <rFont val="宋体"/>
        <charset val="134"/>
      </rPr>
      <t>月</t>
    </r>
  </si>
  <si>
    <t>78-1</t>
  </si>
  <si>
    <r>
      <rPr>
        <sz val="12"/>
        <rFont val="Times New Roman"/>
        <charset val="134"/>
      </rPr>
      <t>S222</t>
    </r>
    <r>
      <rPr>
        <sz val="12"/>
        <rFont val="宋体"/>
        <charset val="134"/>
      </rPr>
      <t>省道</t>
    </r>
    <r>
      <rPr>
        <sz val="12"/>
        <rFont val="Times New Roman"/>
        <charset val="134"/>
      </rPr>
      <t>-</t>
    </r>
    <r>
      <rPr>
        <sz val="12"/>
        <rFont val="宋体"/>
        <charset val="134"/>
      </rPr>
      <t>茗洲道路</t>
    </r>
    <r>
      <rPr>
        <sz val="12"/>
        <rFont val="Times New Roman"/>
        <charset val="134"/>
      </rPr>
      <t xml:space="preserve">
</t>
    </r>
    <r>
      <rPr>
        <sz val="12"/>
        <rFont val="宋体"/>
        <charset val="134"/>
      </rPr>
      <t>改建工程</t>
    </r>
  </si>
  <si>
    <t>流口镇</t>
  </si>
  <si>
    <t>1、4千米道路拓宽至路面宽度4.5米。
2、浇筑沥青。</t>
  </si>
  <si>
    <r>
      <rPr>
        <sz val="12"/>
        <rFont val="Times New Roman"/>
        <charset val="134"/>
      </rPr>
      <t>2024</t>
    </r>
    <r>
      <rPr>
        <sz val="12"/>
        <rFont val="宋体"/>
        <charset val="134"/>
      </rPr>
      <t>年</t>
    </r>
    <r>
      <rPr>
        <sz val="12"/>
        <rFont val="Times New Roman"/>
        <charset val="134"/>
      </rPr>
      <t>6</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</si>
  <si>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78-2</t>
  </si>
  <si>
    <t>流口老中学地块项目</t>
  </si>
  <si>
    <r>
      <rPr>
        <sz val="12"/>
        <rFont val="Times New Roman"/>
        <charset val="134"/>
      </rPr>
      <t>1</t>
    </r>
    <r>
      <rPr>
        <sz val="12"/>
        <rFont val="宋体"/>
        <charset val="134"/>
      </rPr>
      <t>、室外基础设施配套。</t>
    </r>
    <r>
      <rPr>
        <sz val="12"/>
        <rFont val="Times New Roman"/>
        <charset val="134"/>
      </rPr>
      <t xml:space="preserve">
2</t>
    </r>
    <r>
      <rPr>
        <sz val="12"/>
        <rFont val="宋体"/>
        <charset val="134"/>
      </rPr>
      <t>、室内装修装饰。</t>
    </r>
  </si>
  <si>
    <t>78-3</t>
  </si>
  <si>
    <t>流口原胶合板厂地块项目</t>
  </si>
  <si>
    <r>
      <rPr>
        <sz val="12"/>
        <rFont val="Times New Roman"/>
        <charset val="134"/>
      </rPr>
      <t>1</t>
    </r>
    <r>
      <rPr>
        <sz val="12"/>
        <rFont val="宋体"/>
        <charset val="134"/>
      </rPr>
      <t>、建设生态文明建设展示中心</t>
    </r>
    <r>
      <rPr>
        <sz val="12"/>
        <rFont val="Times New Roman"/>
        <charset val="134"/>
      </rPr>
      <t>1600</t>
    </r>
    <r>
      <rPr>
        <sz val="12"/>
        <rFont val="宋体"/>
        <charset val="134"/>
      </rPr>
      <t>平方米。</t>
    </r>
    <r>
      <rPr>
        <sz val="12"/>
        <rFont val="Times New Roman"/>
        <charset val="134"/>
      </rPr>
      <t xml:space="preserve">
2</t>
    </r>
    <r>
      <rPr>
        <sz val="12"/>
        <rFont val="宋体"/>
        <charset val="134"/>
      </rPr>
      <t>、配套建设服务设施。</t>
    </r>
  </si>
  <si>
    <t>78-4</t>
  </si>
  <si>
    <t>茗洲森林康养基地项目</t>
  </si>
  <si>
    <r>
      <rPr>
        <sz val="12"/>
        <rFont val="Times New Roman"/>
        <charset val="134"/>
      </rPr>
      <t>1</t>
    </r>
    <r>
      <rPr>
        <sz val="12"/>
        <rFont val="宋体"/>
        <charset val="134"/>
      </rPr>
      <t>、欧标茶园茶社</t>
    </r>
    <r>
      <rPr>
        <sz val="12"/>
        <rFont val="Times New Roman"/>
        <charset val="134"/>
      </rPr>
      <t>500</t>
    </r>
    <r>
      <rPr>
        <sz val="12"/>
        <rFont val="宋体"/>
        <charset val="134"/>
      </rPr>
      <t>平方米。</t>
    </r>
    <r>
      <rPr>
        <sz val="12"/>
        <rFont val="Times New Roman"/>
        <charset val="134"/>
      </rPr>
      <t xml:space="preserve">
2</t>
    </r>
    <r>
      <rPr>
        <sz val="12"/>
        <rFont val="宋体"/>
        <charset val="134"/>
      </rPr>
      <t>、世外茗洲度假酒店装修装饰。</t>
    </r>
    <r>
      <rPr>
        <sz val="12"/>
        <rFont val="Times New Roman"/>
        <charset val="134"/>
      </rPr>
      <t xml:space="preserve">
3</t>
    </r>
    <r>
      <rPr>
        <sz val="12"/>
        <rFont val="宋体"/>
        <charset val="134"/>
      </rPr>
      <t>、茗洲洲头景观屋及游览设施配套。</t>
    </r>
  </si>
  <si>
    <t>1、完成茶社建设。2、完成世外茗洲度假酒店装修装饰。3、配套部分游览设施</t>
  </si>
  <si>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-2025</t>
    </r>
    <r>
      <rPr>
        <sz val="12"/>
        <rFont val="宋体"/>
        <charset val="134"/>
      </rPr>
      <t>年</t>
    </r>
    <r>
      <rPr>
        <sz val="12"/>
        <rFont val="Times New Roman"/>
        <charset val="134"/>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</si>
  <si>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</si>
  <si>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</si>
  <si>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</si>
  <si>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</si>
  <si>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</si>
  <si>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</si>
  <si>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</si>
  <si>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</si>
  <si>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</si>
  <si>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134"/>
      </rPr>
      <t>2024</t>
    </r>
    <r>
      <rPr>
        <sz val="12"/>
        <rFont val="宋体"/>
        <charset val="134"/>
      </rPr>
      <t>年</t>
    </r>
    <r>
      <rPr>
        <sz val="12"/>
        <rFont val="Times New Roman"/>
        <charset val="134"/>
      </rPr>
      <t>4</t>
    </r>
    <r>
      <rPr>
        <sz val="12"/>
        <rFont val="宋体"/>
        <charset val="134"/>
      </rPr>
      <t>月</t>
    </r>
    <r>
      <rPr>
        <sz val="12"/>
        <rFont val="Times New Roman"/>
        <charset val="134"/>
      </rPr>
      <t>-2025</t>
    </r>
    <r>
      <rPr>
        <sz val="12"/>
        <rFont val="宋体"/>
        <charset val="134"/>
      </rPr>
      <t>年</t>
    </r>
    <r>
      <rPr>
        <sz val="12"/>
        <rFont val="Times New Roman"/>
        <charset val="134"/>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</si>
  <si>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</si>
  <si>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</si>
  <si>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</si>
  <si>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</si>
  <si>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</si>
  <si>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</si>
  <si>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</si>
  <si>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134"/>
      </rPr>
      <t>12368.42</t>
    </r>
    <r>
      <rPr>
        <sz val="12"/>
        <rFont val="宋体"/>
        <charset val="134"/>
      </rPr>
      <t>平方米，工程总建筑面积</t>
    </r>
    <r>
      <rPr>
        <sz val="12"/>
        <rFont val="Times New Roman"/>
        <charset val="134"/>
      </rPr>
      <t>19487.45</t>
    </r>
    <r>
      <rPr>
        <sz val="12"/>
        <rFont val="宋体"/>
        <charset val="134"/>
      </rPr>
      <t>平方米。主要建设酒店</t>
    </r>
    <r>
      <rPr>
        <sz val="12"/>
        <rFont val="Times New Roman"/>
        <charset val="134"/>
      </rPr>
      <t>5260.1</t>
    </r>
    <r>
      <rPr>
        <sz val="12"/>
        <rFont val="宋体"/>
        <charset val="134"/>
      </rPr>
      <t>平方米；配套办公建筑面积</t>
    </r>
    <r>
      <rPr>
        <sz val="12"/>
        <rFont val="Times New Roman"/>
        <charset val="134"/>
      </rPr>
      <t>1583.4</t>
    </r>
    <r>
      <rPr>
        <sz val="12"/>
        <rFont val="宋体"/>
        <charset val="134"/>
      </rPr>
      <t>平方米；多层住宅建筑面积</t>
    </r>
    <r>
      <rPr>
        <sz val="12"/>
        <rFont val="Times New Roman"/>
        <charset val="134"/>
      </rPr>
      <t>1507.7</t>
    </r>
    <r>
      <rPr>
        <sz val="12"/>
        <rFont val="宋体"/>
        <charset val="134"/>
      </rPr>
      <t>平方米，架空层</t>
    </r>
    <r>
      <rPr>
        <sz val="12"/>
        <rFont val="Times New Roman"/>
        <charset val="134"/>
      </rPr>
      <t>153.7</t>
    </r>
    <r>
      <rPr>
        <sz val="12"/>
        <rFont val="宋体"/>
        <charset val="134"/>
      </rPr>
      <t>平方米；低层住宅建筑面积</t>
    </r>
    <r>
      <rPr>
        <sz val="12"/>
        <rFont val="Times New Roman"/>
        <charset val="134"/>
      </rPr>
      <t>938.4</t>
    </r>
    <r>
      <rPr>
        <sz val="12"/>
        <rFont val="宋体"/>
        <charset val="134"/>
      </rPr>
      <t>平方米；精品民宿建筑面积</t>
    </r>
    <r>
      <rPr>
        <sz val="12"/>
        <rFont val="Times New Roman"/>
        <charset val="134"/>
      </rPr>
      <t>1043.2</t>
    </r>
    <r>
      <rPr>
        <sz val="12"/>
        <rFont val="宋体"/>
        <charset val="134"/>
      </rPr>
      <t>平方米；餐厅建筑面积</t>
    </r>
    <r>
      <rPr>
        <sz val="12"/>
        <rFont val="Times New Roman"/>
        <charset val="134"/>
      </rPr>
      <t>1704.4</t>
    </r>
    <r>
      <rPr>
        <sz val="12"/>
        <rFont val="宋体"/>
        <charset val="134"/>
      </rPr>
      <t>平方米；办公楼建筑面积</t>
    </r>
    <r>
      <rPr>
        <sz val="12"/>
        <rFont val="Times New Roman"/>
        <charset val="134"/>
      </rPr>
      <t>2994.15</t>
    </r>
    <r>
      <rPr>
        <sz val="12"/>
        <rFont val="宋体"/>
        <charset val="134"/>
      </rPr>
      <t>平方米；地下建筑面积</t>
    </r>
    <r>
      <rPr>
        <sz val="12"/>
        <rFont val="Times New Roman"/>
        <charset val="134"/>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</si>
  <si>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</si>
  <si>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</si>
  <si>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</si>
  <si>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134"/>
      </rPr>
      <t>2024</t>
    </r>
    <r>
      <rPr>
        <sz val="12"/>
        <rFont val="宋体"/>
        <charset val="134"/>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</si>
  <si>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</si>
  <si>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5个批次中央第一批，第二批共衔接资金2828万元已安排项目批复，资金支出已超59.17%，省级第一批衔接资金1407万元已安排项目批复，资金支出已64.65%，市级衔接资金875万已安排项目批复，资金支出已48.6%，县级衔接资金2342万元已安排项目批复，资金支出59.55%左右</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</si>
  <si>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</si>
  <si>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</si>
  <si>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</si>
  <si>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</si>
  <si>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</si>
  <si>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</si>
  <si>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134"/>
      </rPr>
      <t>1.</t>
    </r>
    <r>
      <rPr>
        <sz val="12"/>
        <rFont val="宋体"/>
        <charset val="134"/>
      </rPr>
      <t>新建茶精加工钢结构厂房</t>
    </r>
    <r>
      <rPr>
        <sz val="12"/>
        <rFont val="Times New Roman"/>
        <charset val="134"/>
      </rPr>
      <t>3</t>
    </r>
    <r>
      <rPr>
        <sz val="12"/>
        <rFont val="宋体"/>
        <charset val="134"/>
      </rPr>
      <t>层</t>
    </r>
    <r>
      <rPr>
        <sz val="12"/>
        <rFont val="Times New Roman"/>
        <charset val="134"/>
      </rPr>
      <t>1380</t>
    </r>
    <r>
      <rPr>
        <sz val="12"/>
        <rFont val="宋体"/>
        <charset val="134"/>
      </rPr>
      <t>平方米。</t>
    </r>
    <r>
      <rPr>
        <sz val="12"/>
        <rFont val="Times New Roman"/>
        <charset val="134"/>
      </rPr>
      <t>2.</t>
    </r>
    <r>
      <rPr>
        <sz val="12"/>
        <rFont val="宋体"/>
        <charset val="134"/>
      </rPr>
      <t>新增</t>
    </r>
    <r>
      <rPr>
        <sz val="12"/>
        <rFont val="Times New Roman"/>
        <charset val="134"/>
      </rPr>
      <t>150</t>
    </r>
    <r>
      <rPr>
        <sz val="12"/>
        <rFont val="宋体"/>
        <charset val="134"/>
      </rPr>
      <t>型杀青机，鲜叶上料机，</t>
    </r>
    <r>
      <rPr>
        <sz val="12"/>
        <rFont val="Times New Roman"/>
        <charset val="134"/>
      </rPr>
      <t>100</t>
    </r>
    <r>
      <rPr>
        <sz val="12"/>
        <rFont val="宋体"/>
        <charset val="134"/>
      </rPr>
      <t>型传送带</t>
    </r>
    <r>
      <rPr>
        <sz val="12"/>
        <rFont val="Times New Roman"/>
        <charset val="134"/>
      </rPr>
      <t>2</t>
    </r>
    <r>
      <rPr>
        <sz val="12"/>
        <rFont val="宋体"/>
        <charset val="134"/>
      </rPr>
      <t>条，</t>
    </r>
    <r>
      <rPr>
        <sz val="12"/>
        <rFont val="Times New Roman"/>
        <charset val="134"/>
      </rPr>
      <t>65</t>
    </r>
    <r>
      <rPr>
        <sz val="12"/>
        <rFont val="宋体"/>
        <charset val="134"/>
      </rPr>
      <t>型全自动揉捻机</t>
    </r>
    <r>
      <rPr>
        <sz val="12"/>
        <rFont val="Times New Roman"/>
        <charset val="134"/>
      </rPr>
      <t>8</t>
    </r>
    <r>
      <rPr>
        <sz val="12"/>
        <rFont val="宋体"/>
        <charset val="134"/>
      </rPr>
      <t>组一套，</t>
    </r>
    <r>
      <rPr>
        <sz val="12"/>
        <rFont val="Times New Roman"/>
        <charset val="134"/>
      </rPr>
      <t>30</t>
    </r>
    <r>
      <rPr>
        <sz val="12"/>
        <rFont val="宋体"/>
        <charset val="134"/>
      </rPr>
      <t>型平板烘干机</t>
    </r>
    <r>
      <rPr>
        <sz val="12"/>
        <rFont val="Times New Roman"/>
        <charset val="134"/>
      </rPr>
      <t>2</t>
    </r>
    <r>
      <rPr>
        <sz val="12"/>
        <rFont val="宋体"/>
        <charset val="134"/>
      </rPr>
      <t>台，</t>
    </r>
    <r>
      <rPr>
        <sz val="12"/>
        <rFont val="Times New Roman"/>
        <charset val="134"/>
      </rPr>
      <t>135</t>
    </r>
    <r>
      <rPr>
        <sz val="12"/>
        <rFont val="宋体"/>
        <charset val="134"/>
      </rPr>
      <t>型滚简</t>
    </r>
    <r>
      <rPr>
        <sz val="12"/>
        <rFont val="Times New Roman"/>
        <charset val="134"/>
      </rPr>
      <t>10</t>
    </r>
    <r>
      <rPr>
        <sz val="12"/>
        <rFont val="宋体"/>
        <charset val="134"/>
      </rPr>
      <t>台。</t>
    </r>
    <r>
      <rPr>
        <sz val="12"/>
        <rFont val="Times New Roman"/>
        <charset val="134"/>
      </rPr>
      <t>3.</t>
    </r>
    <r>
      <rPr>
        <sz val="12"/>
        <rFont val="宋体"/>
        <charset val="134"/>
      </rPr>
      <t>改建上段组、黄宁口组、下三峰组人畜饮水提升工程。新铺水管约</t>
    </r>
    <r>
      <rPr>
        <sz val="12"/>
        <rFont val="Times New Roman"/>
        <charset val="134"/>
      </rPr>
      <t>7000</t>
    </r>
    <r>
      <rPr>
        <sz val="12"/>
        <rFont val="宋体"/>
        <charset val="134"/>
      </rPr>
      <t>米，新建取水口拦水坝</t>
    </r>
    <r>
      <rPr>
        <sz val="12"/>
        <rFont val="Times New Roman"/>
        <charset val="134"/>
      </rPr>
      <t>2</t>
    </r>
    <r>
      <rPr>
        <sz val="12"/>
        <rFont val="宋体"/>
        <charset val="134"/>
      </rPr>
      <t>座，修建原管理房包括水池，新建水机、水泵等。</t>
    </r>
    <r>
      <rPr>
        <sz val="12"/>
        <rFont val="Times New Roman"/>
        <charset val="134"/>
      </rPr>
      <t>4.</t>
    </r>
    <r>
      <rPr>
        <sz val="12"/>
        <rFont val="宋体"/>
        <charset val="134"/>
      </rPr>
      <t>呈村厂房改造提升约</t>
    </r>
    <r>
      <rPr>
        <sz val="12"/>
        <rFont val="Times New Roman"/>
        <charset val="134"/>
      </rPr>
      <t>160</t>
    </r>
    <r>
      <rPr>
        <sz val="12"/>
        <rFont val="宋体"/>
        <charset val="134"/>
      </rPr>
      <t>平方米。</t>
    </r>
    <r>
      <rPr>
        <sz val="12"/>
        <rFont val="Times New Roman"/>
        <charset val="134"/>
      </rPr>
      <t>5.</t>
    </r>
    <r>
      <rPr>
        <sz val="12"/>
        <rFont val="宋体"/>
        <charset val="134"/>
      </rPr>
      <t>新建羊肚菌生产厂房约</t>
    </r>
    <r>
      <rPr>
        <sz val="12"/>
        <rFont val="Times New Roman"/>
        <charset val="134"/>
      </rPr>
      <t>400</t>
    </r>
    <r>
      <rPr>
        <sz val="12"/>
        <rFont val="宋体"/>
        <charset val="134"/>
      </rPr>
      <t>平方米，冻库</t>
    </r>
    <r>
      <rPr>
        <sz val="12"/>
        <rFont val="Times New Roman"/>
        <charset val="134"/>
      </rPr>
      <t>100</t>
    </r>
    <r>
      <rPr>
        <sz val="12"/>
        <rFont val="宋体"/>
        <charset val="134"/>
      </rPr>
      <t>立方米</t>
    </r>
    <r>
      <rPr>
        <sz val="12"/>
        <rFont val="Times New Roman"/>
        <charset val="134"/>
      </rPr>
      <t>2</t>
    </r>
    <r>
      <rPr>
        <sz val="12"/>
        <rFont val="宋体"/>
        <charset val="134"/>
      </rPr>
      <t>个，含其他配套设施。</t>
    </r>
  </si>
  <si>
    <t>名优茶精深加工厂房建设395万元，由于运营方效果图暂时无法出设计图纸，故未安排资金</t>
  </si>
  <si>
    <r>
      <rPr>
        <sz val="12"/>
        <rFont val="Times New Roman"/>
        <charset val="134"/>
      </rPr>
      <t>2024</t>
    </r>
    <r>
      <rPr>
        <sz val="12"/>
        <rFont val="宋体"/>
        <charset val="134"/>
      </rPr>
      <t>年</t>
    </r>
    <r>
      <rPr>
        <sz val="12"/>
        <rFont val="Times New Roman"/>
        <charset val="134"/>
      </rPr>
      <t>7</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</si>
  <si>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83-2</t>
  </si>
  <si>
    <t>源芳乡四大号石蛙养殖基地</t>
  </si>
  <si>
    <t>源芳乡人民政府</t>
  </si>
  <si>
    <r>
      <rPr>
        <sz val="12"/>
        <rFont val="Times New Roman"/>
        <charset val="134"/>
      </rPr>
      <t>1.</t>
    </r>
    <r>
      <rPr>
        <sz val="12"/>
        <rFont val="宋体"/>
        <charset val="134"/>
      </rPr>
      <t>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2.</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3.</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</si>
  <si>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</si>
  <si>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t>83-3</t>
  </si>
  <si>
    <t>上井村生产车间建设工程</t>
  </si>
  <si>
    <t>县乡村
振兴局</t>
  </si>
  <si>
    <r>
      <rPr>
        <sz val="12"/>
        <rFont val="宋体"/>
        <charset val="134"/>
      </rPr>
      <t>新建两栋钢结构生产车间（</t>
    </r>
    <r>
      <rPr>
        <sz val="12"/>
        <rFont val="Times New Roman"/>
        <charset val="134"/>
      </rPr>
      <t>1#</t>
    </r>
    <r>
      <rPr>
        <sz val="12"/>
        <rFont val="宋体"/>
        <charset val="134"/>
      </rPr>
      <t>车间和</t>
    </r>
    <r>
      <rPr>
        <sz val="12"/>
        <rFont val="Times New Roman"/>
        <charset val="134"/>
      </rPr>
      <t>2#</t>
    </r>
    <r>
      <rPr>
        <sz val="12"/>
        <rFont val="宋体"/>
        <charset val="134"/>
      </rPr>
      <t>车间），其中：</t>
    </r>
    <r>
      <rPr>
        <sz val="12"/>
        <rFont val="Times New Roman"/>
        <charset val="134"/>
      </rPr>
      <t>1#</t>
    </r>
    <r>
      <rPr>
        <sz val="12"/>
        <rFont val="宋体"/>
        <charset val="134"/>
      </rPr>
      <t>车间建筑面积</t>
    </r>
    <r>
      <rPr>
        <sz val="12"/>
        <rFont val="Times New Roman"/>
        <charset val="134"/>
      </rPr>
      <t>863.94</t>
    </r>
    <r>
      <rPr>
        <sz val="12"/>
        <rFont val="宋体"/>
        <charset val="134"/>
      </rPr>
      <t>平方米，</t>
    </r>
    <r>
      <rPr>
        <sz val="12"/>
        <rFont val="Times New Roman"/>
        <charset val="134"/>
      </rPr>
      <t>2#</t>
    </r>
    <r>
      <rPr>
        <sz val="12"/>
        <rFont val="宋体"/>
        <charset val="134"/>
      </rPr>
      <t>车间建筑面积</t>
    </r>
    <r>
      <rPr>
        <sz val="12"/>
        <rFont val="Times New Roman"/>
        <charset val="134"/>
      </rPr>
      <t>1162.80</t>
    </r>
    <r>
      <rPr>
        <sz val="12"/>
        <rFont val="宋体"/>
        <charset val="134"/>
      </rPr>
      <t>平方米。室外附属设施包括：钢砼结构配电房</t>
    </r>
    <r>
      <rPr>
        <sz val="12"/>
        <rFont val="Times New Roman"/>
        <charset val="134"/>
      </rPr>
      <t>32.56</t>
    </r>
    <r>
      <rPr>
        <sz val="12"/>
        <rFont val="宋体"/>
        <charset val="134"/>
      </rPr>
      <t>平方米，</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</si>
  <si>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-2024</t>
    </r>
    <r>
      <rPr>
        <sz val="12"/>
        <rFont val="宋体"/>
        <charset val="134"/>
      </rPr>
      <t>年</t>
    </r>
    <r>
      <rPr>
        <sz val="12"/>
        <rFont val="Times New Roman"/>
        <charset val="134"/>
      </rPr>
      <t>9</t>
    </r>
    <r>
      <rPr>
        <sz val="12"/>
        <rFont val="宋体"/>
        <charset val="134"/>
      </rPr>
      <t>月</t>
    </r>
  </si>
  <si>
    <t>县城市管理行政执法局</t>
  </si>
  <si>
    <t>休宁县绿色资源循环利用基地项目</t>
  </si>
  <si>
    <t>县经开区</t>
  </si>
  <si>
    <r>
      <rPr>
        <sz val="12"/>
        <rFont val="宋体"/>
        <charset val="134"/>
      </rPr>
      <t>新建生活垃圾分类转运站</t>
    </r>
    <r>
      <rPr>
        <sz val="12"/>
        <rFont val="Times New Roman"/>
        <charset val="134"/>
      </rPr>
      <t>1</t>
    </r>
    <r>
      <rPr>
        <sz val="12"/>
        <rFont val="宋体"/>
        <charset val="134"/>
      </rPr>
      <t>座，转运能力</t>
    </r>
    <r>
      <rPr>
        <sz val="12"/>
        <rFont val="Times New Roman"/>
        <charset val="134"/>
      </rPr>
      <t>60/100</t>
    </r>
    <r>
      <rPr>
        <sz val="12"/>
        <rFont val="宋体"/>
        <charset val="134"/>
      </rPr>
      <t>吨每日，配套建设渗滤液处理、大件垃圾破碎等配套设施设备，购置环卫转运清扫车</t>
    </r>
    <r>
      <rPr>
        <sz val="12"/>
        <rFont val="Times New Roman"/>
        <charset val="134"/>
      </rPr>
      <t>1</t>
    </r>
    <r>
      <rPr>
        <sz val="12"/>
        <rFont val="宋体"/>
        <charset val="134"/>
      </rPr>
      <t>辆</t>
    </r>
    <r>
      <rPr>
        <sz val="12"/>
        <rFont val="Times New Roman"/>
        <charset val="134"/>
      </rPr>
      <t>;</t>
    </r>
    <r>
      <rPr>
        <sz val="12"/>
        <rFont val="宋体"/>
        <charset val="134"/>
      </rPr>
      <t>餐厨污水配套设施，新建再生资源分拣中心一座，四分类垃圾分类收集亭</t>
    </r>
    <r>
      <rPr>
        <sz val="12"/>
        <rFont val="Times New Roman"/>
        <charset val="134"/>
      </rPr>
      <t>150</t>
    </r>
    <r>
      <rPr>
        <sz val="12"/>
        <rFont val="宋体"/>
        <charset val="134"/>
      </rPr>
      <t>处，含垃圾桶再生资源网点</t>
    </r>
    <r>
      <rPr>
        <sz val="12"/>
        <rFont val="Times New Roman"/>
        <charset val="134"/>
      </rPr>
      <t>30</t>
    </r>
    <r>
      <rPr>
        <sz val="12"/>
        <rFont val="宋体"/>
        <charset val="134"/>
      </rPr>
      <t>处，购置两分类果皮箱及垃圾桶约</t>
    </r>
    <r>
      <rPr>
        <sz val="12"/>
        <rFont val="Times New Roman"/>
        <charset val="134"/>
      </rPr>
      <t>30000</t>
    </r>
    <r>
      <rPr>
        <sz val="12"/>
        <rFont val="宋体"/>
        <charset val="134"/>
      </rPr>
      <t>个，电动装桶车</t>
    </r>
    <r>
      <rPr>
        <sz val="12"/>
        <rFont val="Times New Roman"/>
        <charset val="134"/>
      </rPr>
      <t>15</t>
    </r>
    <r>
      <rPr>
        <sz val="12"/>
        <rFont val="宋体"/>
        <charset val="134"/>
      </rPr>
      <t>辆，可回收物厢式货车</t>
    </r>
    <r>
      <rPr>
        <sz val="12"/>
        <rFont val="Times New Roman"/>
        <charset val="134"/>
      </rPr>
      <t>5</t>
    </r>
    <r>
      <rPr>
        <sz val="12"/>
        <rFont val="宋体"/>
        <charset val="134"/>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</si>
  <si>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</si>
  <si>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</si>
  <si>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</si>
  <si>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</si>
  <si>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</si>
  <si>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</si>
  <si>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</si>
  <si>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</si>
  <si>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134"/>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</si>
  <si>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</si>
  <si>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</si>
  <si>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</si>
  <si>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134"/>
      </rPr>
      <t>1800</t>
    </r>
    <r>
      <rPr>
        <sz val="12"/>
        <rFont val="宋体"/>
        <charset val="134"/>
      </rPr>
      <t>平方米。</t>
    </r>
  </si>
  <si>
    <t>东临溪镇综合警务楼</t>
  </si>
  <si>
    <t>租赁县城投公司进行加固、改造和装修。</t>
  </si>
  <si>
    <t>完成综合警务楼加固、装饰装修、信息化建设</t>
  </si>
  <si>
    <t>加固工程完成70%</t>
  </si>
  <si>
    <t>县财政局已安排2024年该项目建设预算500万元</t>
  </si>
  <si>
    <t>县供电公司</t>
  </si>
  <si>
    <r>
      <rPr>
        <sz val="12"/>
        <rFont val="宋体"/>
        <charset val="134"/>
      </rPr>
      <t>安徽黄山休宁县兰渡</t>
    </r>
    <r>
      <rPr>
        <sz val="12"/>
        <rFont val="Times New Roman"/>
        <charset val="134"/>
      </rPr>
      <t>35kV</t>
    </r>
    <r>
      <rPr>
        <sz val="12"/>
        <rFont val="宋体"/>
        <charset val="134"/>
      </rPr>
      <t>输变电工程</t>
    </r>
  </si>
  <si>
    <t>国网休宁县供电公司</t>
  </si>
  <si>
    <r>
      <rPr>
        <sz val="12"/>
        <rFont val="宋体"/>
        <charset val="134"/>
      </rPr>
      <t>国网休宁县供电</t>
    </r>
    <r>
      <rPr>
        <sz val="12"/>
        <rFont val="Times New Roman"/>
        <charset val="134"/>
      </rPr>
      <t xml:space="preserve">
</t>
    </r>
    <r>
      <rPr>
        <sz val="12"/>
        <rFont val="宋体"/>
        <charset val="134"/>
      </rPr>
      <t>公司</t>
    </r>
  </si>
  <si>
    <r>
      <rPr>
        <sz val="12"/>
        <rFont val="Times New Roman"/>
        <charset val="134"/>
      </rPr>
      <t>1</t>
    </r>
    <r>
      <rPr>
        <sz val="12"/>
        <rFont val="宋体"/>
        <charset val="134"/>
      </rPr>
      <t>、新建变电站一座（</t>
    </r>
    <r>
      <rPr>
        <sz val="12"/>
        <rFont val="Times New Roman"/>
        <charset val="134"/>
      </rPr>
      <t>2</t>
    </r>
    <r>
      <rPr>
        <sz val="12"/>
        <rFont val="宋体"/>
        <charset val="134"/>
      </rPr>
      <t>台</t>
    </r>
    <r>
      <rPr>
        <sz val="12"/>
        <rFont val="Times New Roman"/>
        <charset val="134"/>
      </rPr>
      <t>1</t>
    </r>
    <r>
      <rPr>
        <sz val="12"/>
        <rFont val="宋体"/>
        <charset val="134"/>
      </rPr>
      <t>万千伏安变压器）。</t>
    </r>
    <r>
      <rPr>
        <sz val="12"/>
        <rFont val="Times New Roman"/>
        <charset val="134"/>
      </rPr>
      <t xml:space="preserve">
2</t>
    </r>
    <r>
      <rPr>
        <sz val="12"/>
        <rFont val="宋体"/>
        <charset val="134"/>
      </rPr>
      <t>、新建线路</t>
    </r>
    <r>
      <rPr>
        <sz val="12"/>
        <rFont val="Times New Roman"/>
        <charset val="134"/>
      </rPr>
      <t>2</t>
    </r>
    <r>
      <rPr>
        <sz val="12"/>
        <rFont val="宋体"/>
        <charset val="134"/>
      </rPr>
      <t>条，共计</t>
    </r>
    <r>
      <rPr>
        <sz val="12"/>
        <rFont val="Times New Roman"/>
        <charset val="134"/>
      </rPr>
      <t>17.57</t>
    </r>
    <r>
      <rPr>
        <sz val="12"/>
        <rFont val="宋体"/>
        <charset val="134"/>
      </rPr>
      <t>千米。</t>
    </r>
  </si>
  <si>
    <t>安徽黄山休宁县兰渡35kV输变电工程</t>
  </si>
  <si>
    <t>9月</t>
  </si>
  <si>
    <r>
      <rPr>
        <sz val="12"/>
        <rFont val="Times New Roman"/>
        <charset val="134"/>
      </rPr>
      <t>2023</t>
    </r>
    <r>
      <rPr>
        <sz val="12"/>
        <rFont val="宋体"/>
        <charset val="134"/>
      </rPr>
      <t>年</t>
    </r>
    <r>
      <rPr>
        <sz val="12"/>
        <rFont val="Times New Roman"/>
        <charset val="134"/>
      </rPr>
      <t>9</t>
    </r>
    <r>
      <rPr>
        <sz val="12"/>
        <rFont val="宋体"/>
        <charset val="134"/>
      </rPr>
      <t>月</t>
    </r>
    <r>
      <rPr>
        <sz val="12"/>
        <rFont val="Times New Roman"/>
        <charset val="134"/>
      </rPr>
      <t>-2024</t>
    </r>
    <r>
      <rPr>
        <sz val="12"/>
        <rFont val="宋体"/>
        <charset val="134"/>
      </rPr>
      <t>年</t>
    </r>
    <r>
      <rPr>
        <sz val="12"/>
        <rFont val="Times New Roman"/>
        <charset val="134"/>
      </rPr>
      <t>9</t>
    </r>
    <r>
      <rPr>
        <sz val="12"/>
        <rFont val="宋体"/>
        <charset val="134"/>
      </rPr>
      <t>月</t>
    </r>
  </si>
  <si>
    <r>
      <rPr>
        <sz val="12"/>
        <rFont val="Times New Roman"/>
        <charset val="134"/>
      </rPr>
      <t>2024</t>
    </r>
    <r>
      <rPr>
        <sz val="12"/>
        <rFont val="宋体"/>
        <charset val="134"/>
      </rPr>
      <t>年休宁县农村电网改造</t>
    </r>
  </si>
  <si>
    <r>
      <rPr>
        <sz val="12"/>
        <rFont val="宋体"/>
        <charset val="134"/>
      </rPr>
      <t>国网休宁县供电公司</t>
    </r>
  </si>
  <si>
    <r>
      <rPr>
        <sz val="12"/>
        <rFont val="Times New Roman"/>
        <charset val="134"/>
      </rPr>
      <t>2024</t>
    </r>
    <r>
      <rPr>
        <sz val="12"/>
        <rFont val="宋体"/>
        <charset val="134"/>
      </rPr>
      <t>年度农村电网升级改造。</t>
    </r>
  </si>
  <si>
    <t>国网休宁县供电公司2024年第一批电网改造工程项目</t>
  </si>
  <si>
    <t>国网安徽黄山休宁县供电公司物资仓库及特种车辆车库</t>
  </si>
  <si>
    <r>
      <rPr>
        <sz val="12"/>
        <rFont val="宋体"/>
        <charset val="134"/>
      </rPr>
      <t>万安镇</t>
    </r>
  </si>
  <si>
    <r>
      <rPr>
        <sz val="12"/>
        <rFont val="宋体"/>
        <charset val="134"/>
      </rPr>
      <t>新建物资仓库</t>
    </r>
    <r>
      <rPr>
        <sz val="12"/>
        <rFont val="Times New Roman"/>
        <charset val="134"/>
      </rPr>
      <t>1</t>
    </r>
    <r>
      <rPr>
        <sz val="12"/>
        <rFont val="宋体"/>
        <charset val="134"/>
      </rPr>
      <t>座、特种车辆车库</t>
    </r>
    <r>
      <rPr>
        <sz val="12"/>
        <rFont val="Times New Roman"/>
        <charset val="134"/>
      </rPr>
      <t>1</t>
    </r>
    <r>
      <rPr>
        <sz val="12"/>
        <rFont val="宋体"/>
        <charset val="134"/>
      </rPr>
      <t>座，建筑面积</t>
    </r>
    <r>
      <rPr>
        <sz val="12"/>
        <rFont val="Times New Roman"/>
        <charset val="134"/>
      </rPr>
      <t>1200</t>
    </r>
    <r>
      <rPr>
        <sz val="12"/>
        <rFont val="宋体"/>
        <charset val="134"/>
      </rPr>
      <t>平方米。</t>
    </r>
  </si>
  <si>
    <r>
      <rPr>
        <sz val="12"/>
        <rFont val="宋体"/>
        <charset val="134"/>
      </rPr>
      <t>完成</t>
    </r>
    <r>
      <rPr>
        <sz val="12"/>
        <rFont val="宋体"/>
        <charset val="134"/>
      </rPr>
      <t>2</t>
    </r>
    <r>
      <rPr>
        <sz val="12"/>
        <rFont val="宋体"/>
        <charset val="134"/>
      </rPr>
      <t>栋建筑主体建设</t>
    </r>
  </si>
  <si>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-2025</t>
    </r>
    <r>
      <rPr>
        <sz val="12"/>
        <rFont val="宋体"/>
        <charset val="134"/>
      </rPr>
      <t>年</t>
    </r>
    <r>
      <rPr>
        <sz val="12"/>
        <rFont val="Times New Roman"/>
        <charset val="134"/>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</si>
  <si>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</si>
  <si>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</si>
  <si>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</si>
  <si>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</si>
  <si>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134"/>
      </rPr>
      <t>2400</t>
    </r>
    <r>
      <rPr>
        <sz val="12"/>
        <rFont val="宋体"/>
        <charset val="134"/>
      </rPr>
      <t>平方米，土壤改良</t>
    </r>
    <r>
      <rPr>
        <sz val="12"/>
        <rFont val="Times New Roman"/>
        <charset val="134"/>
      </rPr>
      <t>200</t>
    </r>
    <r>
      <rPr>
        <sz val="12"/>
        <rFont val="宋体"/>
        <charset val="134"/>
      </rPr>
      <t>亩，新建沟渠</t>
    </r>
    <r>
      <rPr>
        <sz val="12"/>
        <rFont val="Times New Roman"/>
        <charset val="134"/>
      </rPr>
      <t>3600</t>
    </r>
    <r>
      <rPr>
        <sz val="12"/>
        <rFont val="宋体"/>
        <charset val="134"/>
      </rPr>
      <t>米，新建人饮设施</t>
    </r>
    <r>
      <rPr>
        <sz val="12"/>
        <rFont val="Times New Roman"/>
        <charset val="134"/>
      </rPr>
      <t>2</t>
    </r>
    <r>
      <rPr>
        <sz val="12"/>
        <rFont val="宋体"/>
        <charset val="134"/>
      </rPr>
      <t>处，文化公共活动中心</t>
    </r>
    <r>
      <rPr>
        <sz val="12"/>
        <rFont val="Times New Roman"/>
        <charset val="134"/>
      </rPr>
      <t>2</t>
    </r>
    <r>
      <rPr>
        <sz val="12"/>
        <rFont val="宋体"/>
        <charset val="134"/>
      </rPr>
      <t>处，道路硬化</t>
    </r>
    <r>
      <rPr>
        <sz val="12"/>
        <rFont val="Times New Roman"/>
        <charset val="134"/>
      </rPr>
      <t>4000</t>
    </r>
    <r>
      <rPr>
        <sz val="12"/>
        <rFont val="宋体"/>
        <charset val="134"/>
      </rPr>
      <t>米，污水管网</t>
    </r>
    <r>
      <rPr>
        <sz val="12"/>
        <rFont val="Times New Roman"/>
        <charset val="134"/>
      </rPr>
      <t>3000</t>
    </r>
    <r>
      <rPr>
        <sz val="12"/>
        <rFont val="宋体"/>
        <charset val="134"/>
      </rPr>
      <t>米，建设</t>
    </r>
    <r>
      <rPr>
        <sz val="12"/>
        <rFont val="Times New Roman"/>
        <charset val="134"/>
      </rPr>
      <t>1.5</t>
    </r>
    <r>
      <rPr>
        <sz val="12"/>
        <rFont val="宋体"/>
        <charset val="134"/>
      </rPr>
      <t>万平方米的光伏发电设备等。</t>
    </r>
  </si>
  <si>
    <r>
      <rPr>
        <sz val="12"/>
        <rFont val="宋体"/>
        <charset val="134"/>
      </rPr>
      <t>新建厂房</t>
    </r>
    <r>
      <rPr>
        <sz val="12"/>
        <rFont val="宋体"/>
        <charset val="134"/>
      </rPr>
      <t>1500</t>
    </r>
    <r>
      <rPr>
        <sz val="12"/>
        <rFont val="宋体"/>
        <charset val="134"/>
      </rPr>
      <t>平方米，整修灌溉渠长约</t>
    </r>
    <r>
      <rPr>
        <sz val="12"/>
        <rFont val="宋体"/>
        <charset val="134"/>
      </rPr>
      <t>1600</t>
    </r>
    <r>
      <rPr>
        <sz val="12"/>
        <rFont val="宋体"/>
        <charset val="134"/>
      </rPr>
      <t>米，新建人饮设施</t>
    </r>
    <r>
      <rPr>
        <sz val="12"/>
        <rFont val="宋体"/>
        <charset val="134"/>
      </rPr>
      <t>2</t>
    </r>
    <r>
      <rPr>
        <sz val="12"/>
        <rFont val="宋体"/>
        <charset val="134"/>
      </rPr>
      <t>处，污水管网</t>
    </r>
    <r>
      <rPr>
        <sz val="12"/>
        <rFont val="宋体"/>
        <charset val="134"/>
      </rPr>
      <t>2000</t>
    </r>
    <r>
      <rPr>
        <sz val="12"/>
        <rFont val="宋体"/>
        <charset val="134"/>
      </rPr>
      <t>米，沥青混凝土面层摊铺约</t>
    </r>
    <r>
      <rPr>
        <sz val="12"/>
        <rFont val="宋体"/>
        <charset val="134"/>
      </rPr>
      <t>35200</t>
    </r>
    <r>
      <rPr>
        <sz val="12"/>
        <rFont val="宋体"/>
        <charset val="134"/>
      </rPr>
      <t>平方米</t>
    </r>
  </si>
  <si>
    <t>休宁县2024年度第一批大中型水库移民后期扶持项目</t>
  </si>
  <si>
    <t>2024年第一批10个移民后扶项目，已完工8个，已验收8个，项目报账率55%。
2024年第二批5个后扶项目，5个项目均已开工建设，已完工4个，已验收4个,项目报账率35%。</t>
  </si>
  <si>
    <t>石田村滨湖民宿建设项目建设用地未落实</t>
  </si>
  <si>
    <t>石田村村庄规划需加快审批</t>
  </si>
  <si>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-2025</t>
    </r>
    <r>
      <rPr>
        <sz val="12"/>
        <rFont val="宋体"/>
        <charset val="134"/>
      </rPr>
      <t>年</t>
    </r>
    <r>
      <rPr>
        <sz val="12"/>
        <rFont val="Times New Roman"/>
        <charset val="134"/>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</si>
  <si>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</si>
  <si>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</si>
  <si>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</si>
  <si>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134"/>
      </rPr>
      <t>200</t>
    </r>
    <r>
      <rPr>
        <sz val="12"/>
        <rFont val="宋体"/>
        <charset val="134"/>
      </rPr>
      <t>盏太阳能路灯，新建占地</t>
    </r>
    <r>
      <rPr>
        <sz val="12"/>
        <rFont val="Times New Roman"/>
        <charset val="134"/>
      </rPr>
      <t>200</t>
    </r>
    <r>
      <rPr>
        <sz val="12"/>
        <rFont val="宋体"/>
        <charset val="134"/>
      </rPr>
      <t>平方米钢混结构文化公共活动中心</t>
    </r>
    <r>
      <rPr>
        <sz val="12"/>
        <rFont val="Times New Roman"/>
        <charset val="134"/>
      </rPr>
      <t>1</t>
    </r>
    <r>
      <rPr>
        <sz val="12"/>
        <rFont val="宋体"/>
        <charset val="134"/>
      </rPr>
      <t>座，新建田间机耕道路长</t>
    </r>
    <r>
      <rPr>
        <sz val="12"/>
        <rFont val="Times New Roman"/>
        <charset val="134"/>
      </rPr>
      <t>900</t>
    </r>
    <r>
      <rPr>
        <sz val="12"/>
        <rFont val="宋体"/>
        <charset val="134"/>
      </rPr>
      <t>米，均宽</t>
    </r>
    <r>
      <rPr>
        <sz val="12"/>
        <rFont val="Times New Roman"/>
        <charset val="134"/>
      </rPr>
      <t>2.5</t>
    </r>
    <r>
      <rPr>
        <sz val="12"/>
        <rFont val="宋体"/>
        <charset val="134"/>
      </rPr>
      <t>米；修复浆砌石排洪渠</t>
    </r>
    <r>
      <rPr>
        <sz val="12"/>
        <rFont val="Times New Roman"/>
        <charset val="134"/>
      </rPr>
      <t>1000</t>
    </r>
    <r>
      <rPr>
        <sz val="12"/>
        <rFont val="宋体"/>
        <charset val="134"/>
      </rPr>
      <t>米，建设</t>
    </r>
    <r>
      <rPr>
        <sz val="12"/>
        <rFont val="Times New Roman"/>
        <charset val="134"/>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</si>
  <si>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</si>
  <si>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</si>
  <si>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</si>
  <si>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134"/>
      </rPr>
      <t>小珰和金村安置点摊铺沥青混凝土面层各</t>
    </r>
    <r>
      <rPr>
        <sz val="12"/>
        <rFont val="Times New Roman"/>
        <charset val="134"/>
      </rPr>
      <t>23800.1</t>
    </r>
    <r>
      <rPr>
        <sz val="12"/>
        <rFont val="宋体"/>
        <charset val="134"/>
      </rPr>
      <t>平方米和</t>
    </r>
    <r>
      <rPr>
        <sz val="12"/>
        <rFont val="Times New Roman"/>
        <charset val="134"/>
      </rPr>
      <t>11399.72</t>
    </r>
    <r>
      <rPr>
        <sz val="12"/>
        <rFont val="宋体"/>
        <charset val="134"/>
      </rPr>
      <t>平方米，道路范围内的雨污水检查井井盖加固共计</t>
    </r>
    <r>
      <rPr>
        <sz val="12"/>
        <rFont val="Times New Roman"/>
        <charset val="134"/>
      </rPr>
      <t>466</t>
    </r>
    <r>
      <rPr>
        <sz val="12"/>
        <rFont val="宋体"/>
        <charset val="134"/>
      </rPr>
      <t>座；新增雨水口</t>
    </r>
    <r>
      <rPr>
        <sz val="12"/>
        <rFont val="Times New Roman"/>
        <charset val="134"/>
      </rPr>
      <t>168</t>
    </r>
    <r>
      <rPr>
        <sz val="12"/>
        <rFont val="宋体"/>
        <charset val="134"/>
      </rPr>
      <t>座；新增</t>
    </r>
    <r>
      <rPr>
        <sz val="12"/>
        <rFont val="Times New Roman"/>
        <charset val="134"/>
      </rPr>
      <t>400cm</t>
    </r>
    <r>
      <rPr>
        <sz val="12"/>
        <rFont val="宋体"/>
        <charset val="134"/>
      </rPr>
      <t>宽道路截水沟</t>
    </r>
    <r>
      <rPr>
        <sz val="12"/>
        <rFont val="Times New Roman"/>
        <charset val="134"/>
      </rPr>
      <t>26.28</t>
    </r>
    <r>
      <rPr>
        <sz val="12"/>
        <rFont val="宋体"/>
        <charset val="134"/>
      </rPr>
      <t>米；人行道面包砖铺设等。</t>
    </r>
  </si>
  <si>
    <t>休宁县月潭湖镇安置点沥青路面浇筑工程项目</t>
  </si>
  <si>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-2024</t>
    </r>
    <r>
      <rPr>
        <sz val="12"/>
        <rFont val="宋体"/>
        <charset val="134"/>
      </rPr>
      <t>年</t>
    </r>
    <r>
      <rPr>
        <sz val="12"/>
        <rFont val="Times New Roman"/>
        <charset val="134"/>
      </rPr>
      <t>7</t>
    </r>
    <r>
      <rPr>
        <sz val="12"/>
        <rFont val="宋体"/>
        <charset val="134"/>
      </rPr>
      <t>月</t>
    </r>
  </si>
  <si>
    <t>91-3</t>
  </si>
  <si>
    <t>集体厂房屋顶光伏项目</t>
  </si>
  <si>
    <r>
      <rPr>
        <sz val="12"/>
        <rFont val="宋体"/>
        <charset val="134"/>
      </rPr>
      <t>利用陈霞集镇生产安置区</t>
    </r>
    <r>
      <rPr>
        <sz val="12"/>
        <rFont val="Times New Roman"/>
        <charset val="134"/>
      </rPr>
      <t>3</t>
    </r>
    <r>
      <rPr>
        <sz val="12"/>
        <rFont val="宋体"/>
        <charset val="134"/>
      </rPr>
      <t>幢集体厂房屋顶安装</t>
    </r>
    <r>
      <rPr>
        <sz val="12"/>
        <rFont val="Times New Roman"/>
        <charset val="134"/>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</si>
  <si>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</si>
  <si>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</si>
  <si>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134"/>
      </rPr>
      <t>58800</t>
    </r>
    <r>
      <rPr>
        <sz val="12"/>
        <rFont val="宋体"/>
        <charset val="134"/>
      </rPr>
      <t>亩，</t>
    </r>
    <r>
      <rPr>
        <sz val="12"/>
        <rFont val="Times New Roman"/>
        <charset val="134"/>
      </rPr>
      <t>1</t>
    </r>
    <r>
      <rPr>
        <sz val="12"/>
        <rFont val="宋体"/>
        <charset val="134"/>
      </rPr>
      <t>、人工造林</t>
    </r>
    <r>
      <rPr>
        <sz val="12"/>
        <rFont val="Times New Roman"/>
        <charset val="134"/>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</si>
  <si>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134"/>
      </rPr>
      <t>2024</t>
    </r>
    <r>
      <rPr>
        <sz val="12"/>
        <rFont val="宋体"/>
        <charset val="134"/>
      </rPr>
      <t>年度建设规模</t>
    </r>
    <r>
      <rPr>
        <sz val="12"/>
        <rFont val="宋体"/>
        <charset val="134"/>
      </rPr>
      <t>29700</t>
    </r>
    <r>
      <rPr>
        <sz val="12"/>
        <rFont val="宋体"/>
        <charset val="134"/>
      </rPr>
      <t>亩，</t>
    </r>
    <r>
      <rPr>
        <sz val="12"/>
        <rFont val="宋体"/>
        <charset val="134"/>
      </rPr>
      <t>1</t>
    </r>
    <r>
      <rPr>
        <sz val="12"/>
        <rFont val="宋体"/>
        <charset val="134"/>
      </rPr>
      <t>、人工造林</t>
    </r>
    <r>
      <rPr>
        <sz val="12"/>
        <rFont val="宋体"/>
        <charset val="134"/>
      </rPr>
      <t>2200</t>
    </r>
    <r>
      <rPr>
        <sz val="12"/>
        <rFont val="宋体"/>
        <charset val="134"/>
      </rPr>
      <t>亩，其中生态防护林</t>
    </r>
    <r>
      <rPr>
        <sz val="12"/>
        <rFont val="宋体"/>
        <charset val="134"/>
      </rPr>
      <t>196</t>
    </r>
    <r>
      <rPr>
        <sz val="12"/>
        <rFont val="宋体"/>
        <charset val="134"/>
      </rPr>
      <t>亩，采伐迹地造油茶</t>
    </r>
    <r>
      <rPr>
        <sz val="12"/>
        <rFont val="宋体"/>
        <charset val="134"/>
      </rPr>
      <t>1804</t>
    </r>
    <r>
      <rPr>
        <sz val="12"/>
        <rFont val="宋体"/>
        <charset val="134"/>
      </rPr>
      <t>亩，园地造油茶林</t>
    </r>
    <r>
      <rPr>
        <sz val="12"/>
        <rFont val="宋体"/>
        <charset val="134"/>
      </rPr>
      <t>200</t>
    </r>
    <r>
      <rPr>
        <sz val="12"/>
        <rFont val="宋体"/>
        <charset val="134"/>
      </rPr>
      <t>亩；</t>
    </r>
    <r>
      <rPr>
        <sz val="12"/>
        <rFont val="宋体"/>
        <charset val="134"/>
      </rPr>
      <t>2</t>
    </r>
    <r>
      <rPr>
        <sz val="12"/>
        <rFont val="宋体"/>
        <charset val="134"/>
      </rPr>
      <t>、森林抚育</t>
    </r>
    <r>
      <rPr>
        <sz val="12"/>
        <rFont val="宋体"/>
        <charset val="134"/>
      </rPr>
      <t>20000</t>
    </r>
    <r>
      <rPr>
        <sz val="12"/>
        <rFont val="宋体"/>
        <charset val="134"/>
      </rPr>
      <t>亩，其中人工林抚育间伐</t>
    </r>
    <r>
      <rPr>
        <sz val="12"/>
        <rFont val="宋体"/>
        <charset val="134"/>
      </rPr>
      <t>5049</t>
    </r>
    <r>
      <rPr>
        <sz val="12"/>
        <rFont val="宋体"/>
        <charset val="134"/>
      </rPr>
      <t>亩，人工林综合抚育</t>
    </r>
    <r>
      <rPr>
        <sz val="12"/>
        <rFont val="宋体"/>
        <charset val="134"/>
      </rPr>
      <t>14075</t>
    </r>
    <r>
      <rPr>
        <sz val="12"/>
        <rFont val="宋体"/>
        <charset val="134"/>
      </rPr>
      <t>亩，竹林抚育</t>
    </r>
    <r>
      <rPr>
        <sz val="12"/>
        <rFont val="宋体"/>
        <charset val="134"/>
      </rPr>
      <t>876</t>
    </r>
    <r>
      <rPr>
        <sz val="12"/>
        <rFont val="宋体"/>
        <charset val="134"/>
      </rPr>
      <t>亩；</t>
    </r>
    <r>
      <rPr>
        <sz val="12"/>
        <rFont val="宋体"/>
        <charset val="134"/>
      </rPr>
      <t>3</t>
    </r>
    <r>
      <rPr>
        <sz val="12"/>
        <rFont val="宋体"/>
        <charset val="134"/>
      </rPr>
      <t>、退化林修复</t>
    </r>
    <r>
      <rPr>
        <sz val="12"/>
        <rFont val="宋体"/>
        <charset val="134"/>
      </rPr>
      <t>7500</t>
    </r>
    <r>
      <rPr>
        <sz val="12"/>
        <rFont val="宋体"/>
        <charset val="134"/>
      </rPr>
      <t>亩，其中抚育及补植补造修复</t>
    </r>
    <r>
      <rPr>
        <sz val="12"/>
        <rFont val="宋体"/>
        <charset val="134"/>
      </rPr>
      <t>5000</t>
    </r>
    <r>
      <rPr>
        <sz val="12"/>
        <rFont val="宋体"/>
        <charset val="134"/>
      </rPr>
      <t>亩，油茶低产低效林改造</t>
    </r>
    <r>
      <rPr>
        <sz val="12"/>
        <rFont val="宋体"/>
        <charset val="134"/>
      </rPr>
      <t>2500</t>
    </r>
    <r>
      <rPr>
        <sz val="12"/>
        <rFont val="宋体"/>
        <charset val="134"/>
      </rPr>
      <t>亩</t>
    </r>
  </si>
  <si>
    <t>安徽省黄山市国土绿化试点示范项目</t>
  </si>
  <si>
    <t>完成人工造林2200亩，森林抚育20000亩，退化林修复7500亩，主体工程全部完成</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</si>
  <si>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</si>
  <si>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-2024年12月</t>
    </r>
  </si>
  <si>
    <t>92-1</t>
  </si>
  <si>
    <t>流口镇国土绿化试点示范项目</t>
  </si>
  <si>
    <r>
      <rPr>
        <sz val="12"/>
        <rFont val="宋体"/>
        <charset val="134"/>
      </rPr>
      <t>完成全镇森林抚育</t>
    </r>
    <r>
      <rPr>
        <sz val="12"/>
        <rFont val="Times New Roman"/>
        <charset val="134"/>
      </rPr>
      <t>925</t>
    </r>
    <r>
      <rPr>
        <sz val="12"/>
        <rFont val="宋体"/>
        <charset val="134"/>
      </rPr>
      <t>亩，退化林修复</t>
    </r>
    <r>
      <rPr>
        <sz val="12"/>
        <rFont val="Times New Roman"/>
        <charset val="134"/>
      </rPr>
      <t>1081</t>
    </r>
    <r>
      <rPr>
        <sz val="12"/>
        <rFont val="宋体"/>
        <charset val="134"/>
      </rPr>
      <t>亩。</t>
    </r>
  </si>
  <si>
    <t>退化林修复约150亩、抚育1050</t>
  </si>
  <si>
    <t>92-2</t>
  </si>
  <si>
    <t>商山镇国土绿化试点示范项目</t>
  </si>
  <si>
    <r>
      <rPr>
        <sz val="12"/>
        <rFont val="宋体"/>
        <charset val="134"/>
      </rPr>
      <t>完成全镇人工造林</t>
    </r>
    <r>
      <rPr>
        <sz val="12"/>
        <rFont val="Times New Roman"/>
        <charset val="134"/>
      </rPr>
      <t>265</t>
    </r>
    <r>
      <rPr>
        <sz val="12"/>
        <rFont val="宋体"/>
        <charset val="134"/>
      </rPr>
      <t>亩，森林抚育</t>
    </r>
    <r>
      <rPr>
        <sz val="12"/>
        <rFont val="Times New Roman"/>
        <charset val="134"/>
      </rPr>
      <t>5000</t>
    </r>
    <r>
      <rPr>
        <sz val="12"/>
        <rFont val="宋体"/>
        <charset val="134"/>
      </rPr>
      <t>亩，退化林修复2000亩。</t>
    </r>
  </si>
  <si>
    <t>商山镇水土保持国土绿化试点示范项目</t>
  </si>
  <si>
    <t>完成森林抚育3500亩，退化林修复1300亩</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</si>
  <si>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</si>
  <si>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</si>
  <si>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</si>
  <si>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</si>
  <si>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</si>
  <si>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目前已完成采伐、割灌除草、种植等工作，正在开展森林抚育等工作</t>
  </si>
  <si>
    <r>
      <rPr>
        <sz val="12"/>
        <rFont val="Times New Roman"/>
        <charset val="134"/>
      </rPr>
      <t>2026</t>
    </r>
    <r>
      <rPr>
        <sz val="12"/>
        <rFont val="宋体"/>
        <charset val="134"/>
      </rPr>
      <t>年</t>
    </r>
  </si>
  <si>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</si>
  <si>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</si>
  <si>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</si>
  <si>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</si>
  <si>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</si>
  <si>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</si>
  <si>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</si>
  <si>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134"/>
      </rPr>
      <t>2024</t>
    </r>
    <r>
      <rPr>
        <sz val="12"/>
        <rFont val="宋体"/>
        <charset val="134"/>
      </rPr>
      <t>年新安江</t>
    </r>
    <r>
      <rPr>
        <sz val="12"/>
        <rFont val="Times New Roman"/>
        <charset val="134"/>
      </rPr>
      <t>—</t>
    </r>
    <r>
      <rPr>
        <sz val="12"/>
        <rFont val="宋体"/>
        <charset val="134"/>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</si>
  <si>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</si>
  <si>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</si>
  <si>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</si>
  <si>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</si>
  <si>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</si>
  <si>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</si>
  <si>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</si>
  <si>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134"/>
      </rPr>
      <t>1</t>
    </r>
    <r>
      <rPr>
        <sz val="12"/>
        <rFont val="宋体"/>
        <charset val="134"/>
      </rPr>
      <t>、水源地保护工程。对东临溪镇饮用水源地一二级保护区内河道建设生态护岸、隔离围栏以及水源地标识标牌等，并对水源地地保护区内的</t>
    </r>
    <r>
      <rPr>
        <sz val="12"/>
        <rFont val="Times New Roman"/>
        <charset val="134"/>
      </rPr>
      <t>3</t>
    </r>
    <r>
      <rPr>
        <sz val="12"/>
        <rFont val="宋体"/>
        <charset val="134"/>
      </rPr>
      <t>个村庄进行污水收集治理，建设污水主管</t>
    </r>
    <r>
      <rPr>
        <sz val="12"/>
        <rFont val="Times New Roman"/>
        <charset val="134"/>
      </rPr>
      <t>1360</t>
    </r>
    <r>
      <rPr>
        <sz val="12"/>
        <rFont val="宋体"/>
        <charset val="134"/>
      </rPr>
      <t>米，污水支管</t>
    </r>
    <r>
      <rPr>
        <sz val="12"/>
        <rFont val="Times New Roman"/>
        <charset val="134"/>
      </rPr>
      <t>1320</t>
    </r>
    <r>
      <rPr>
        <sz val="12"/>
        <rFont val="宋体"/>
        <charset val="134"/>
      </rPr>
      <t>米，接户管</t>
    </r>
    <r>
      <rPr>
        <sz val="12"/>
        <rFont val="Times New Roman"/>
        <charset val="134"/>
      </rPr>
      <t>1900</t>
    </r>
    <r>
      <rPr>
        <sz val="12"/>
        <rFont val="宋体"/>
        <charset val="134"/>
      </rPr>
      <t>米，检查井</t>
    </r>
    <r>
      <rPr>
        <sz val="12"/>
        <rFont val="Times New Roman"/>
        <charset val="134"/>
      </rPr>
      <t>91</t>
    </r>
    <r>
      <rPr>
        <sz val="12"/>
        <rFont val="宋体"/>
        <charset val="134"/>
      </rPr>
      <t>座，格栅井</t>
    </r>
    <r>
      <rPr>
        <sz val="12"/>
        <rFont val="Times New Roman"/>
        <charset val="134"/>
      </rPr>
      <t>49</t>
    </r>
    <r>
      <rPr>
        <sz val="12"/>
        <rFont val="宋体"/>
        <charset val="134"/>
      </rPr>
      <t>座，化粪池改造</t>
    </r>
    <r>
      <rPr>
        <sz val="12"/>
        <rFont val="Times New Roman"/>
        <charset val="134"/>
      </rPr>
      <t>20</t>
    </r>
    <r>
      <rPr>
        <sz val="12"/>
        <rFont val="宋体"/>
        <charset val="134"/>
      </rPr>
      <t>座，污水终端</t>
    </r>
    <r>
      <rPr>
        <sz val="12"/>
        <rFont val="Times New Roman"/>
        <charset val="134"/>
      </rPr>
      <t>4</t>
    </r>
    <r>
      <rPr>
        <sz val="12"/>
        <rFont val="宋体"/>
        <charset val="134"/>
      </rPr>
      <t>座，污水处理规模</t>
    </r>
    <r>
      <rPr>
        <sz val="12"/>
        <rFont val="Times New Roman"/>
        <charset val="134"/>
      </rPr>
      <t>28</t>
    </r>
    <r>
      <rPr>
        <sz val="12"/>
        <rFont val="宋体"/>
        <charset val="134"/>
      </rPr>
      <t>吨</t>
    </r>
    <r>
      <rPr>
        <sz val="12"/>
        <rFont val="Times New Roman"/>
        <charset val="134"/>
      </rPr>
      <t>/</t>
    </r>
    <r>
      <rPr>
        <sz val="12"/>
        <rFont val="宋体"/>
        <charset val="134"/>
      </rPr>
      <t>天；建设生态护岸建设</t>
    </r>
    <r>
      <rPr>
        <sz val="12"/>
        <rFont val="Times New Roman"/>
        <charset val="134"/>
      </rPr>
      <t>1290</t>
    </r>
    <r>
      <rPr>
        <sz val="12"/>
        <rFont val="宋体"/>
        <charset val="134"/>
      </rPr>
      <t>米，隔离围栏建设约</t>
    </r>
    <r>
      <rPr>
        <sz val="12"/>
        <rFont val="Times New Roman"/>
        <charset val="134"/>
      </rPr>
      <t>2090</t>
    </r>
    <r>
      <rPr>
        <sz val="12"/>
        <rFont val="宋体"/>
        <charset val="134"/>
      </rPr>
      <t>米，水源地标识标牌</t>
    </r>
    <r>
      <rPr>
        <sz val="12"/>
        <rFont val="Times New Roman"/>
        <charset val="134"/>
      </rPr>
      <t>17</t>
    </r>
    <r>
      <rPr>
        <sz val="12"/>
        <rFont val="宋体"/>
        <charset val="134"/>
      </rPr>
      <t>个。</t>
    </r>
    <r>
      <rPr>
        <sz val="12"/>
        <rFont val="Times New Roman"/>
        <charset val="134"/>
      </rPr>
      <t xml:space="preserve">
2</t>
    </r>
    <r>
      <rPr>
        <sz val="12"/>
        <rFont val="宋体"/>
        <charset val="134"/>
      </rPr>
      <t>、农村污水治理工程。对汊口村的</t>
    </r>
    <r>
      <rPr>
        <sz val="12"/>
        <rFont val="Times New Roman"/>
        <charset val="134"/>
      </rPr>
      <t>7</t>
    </r>
    <r>
      <rPr>
        <sz val="12"/>
        <rFont val="宋体"/>
        <charset val="134"/>
      </rPr>
      <t>个自然村进行污水收集治理建设，建设污水主管</t>
    </r>
    <r>
      <rPr>
        <sz val="12"/>
        <rFont val="Times New Roman"/>
        <charset val="134"/>
      </rPr>
      <t>6555</t>
    </r>
    <r>
      <rPr>
        <sz val="12"/>
        <rFont val="宋体"/>
        <charset val="134"/>
      </rPr>
      <t>米，污水支管</t>
    </r>
    <r>
      <rPr>
        <sz val="12"/>
        <rFont val="Times New Roman"/>
        <charset val="134"/>
      </rPr>
      <t>9345</t>
    </r>
    <r>
      <rPr>
        <sz val="12"/>
        <rFont val="宋体"/>
        <charset val="134"/>
      </rPr>
      <t>米，接户管</t>
    </r>
    <r>
      <rPr>
        <sz val="12"/>
        <rFont val="Times New Roman"/>
        <charset val="134"/>
      </rPr>
      <t>21430</t>
    </r>
    <r>
      <rPr>
        <sz val="12"/>
        <rFont val="宋体"/>
        <charset val="134"/>
      </rPr>
      <t>米，检查井</t>
    </r>
    <r>
      <rPr>
        <sz val="12"/>
        <rFont val="Times New Roman"/>
        <charset val="134"/>
      </rPr>
      <t>535</t>
    </r>
    <r>
      <rPr>
        <sz val="12"/>
        <rFont val="宋体"/>
        <charset val="134"/>
      </rPr>
      <t>座，格栅井</t>
    </r>
    <r>
      <rPr>
        <sz val="12"/>
        <rFont val="Times New Roman"/>
        <charset val="134"/>
      </rPr>
      <t>882</t>
    </r>
    <r>
      <rPr>
        <sz val="12"/>
        <rFont val="宋体"/>
        <charset val="134"/>
      </rPr>
      <t>座，化粪池改造</t>
    </r>
    <r>
      <rPr>
        <sz val="12"/>
        <rFont val="Times New Roman"/>
        <charset val="134"/>
      </rPr>
      <t>162</t>
    </r>
    <r>
      <rPr>
        <sz val="12"/>
        <rFont val="宋体"/>
        <charset val="134"/>
      </rPr>
      <t>座，集中式污水终端</t>
    </r>
    <r>
      <rPr>
        <sz val="12"/>
        <rFont val="Times New Roman"/>
        <charset val="134"/>
      </rPr>
      <t>10</t>
    </r>
    <r>
      <rPr>
        <sz val="12"/>
        <rFont val="宋体"/>
        <charset val="134"/>
      </rPr>
      <t>座，分散式污水处理设施</t>
    </r>
    <r>
      <rPr>
        <sz val="12"/>
        <rFont val="Times New Roman"/>
        <charset val="134"/>
      </rPr>
      <t>6</t>
    </r>
    <r>
      <rPr>
        <sz val="12"/>
        <rFont val="宋体"/>
        <charset val="134"/>
      </rPr>
      <t>座，污水处理规模</t>
    </r>
    <r>
      <rPr>
        <sz val="12"/>
        <rFont val="Times New Roman"/>
        <charset val="134"/>
      </rPr>
      <t>276</t>
    </r>
    <r>
      <rPr>
        <sz val="12"/>
        <rFont val="宋体"/>
        <charset val="134"/>
      </rPr>
      <t>吨</t>
    </r>
    <r>
      <rPr>
        <sz val="12"/>
        <rFont val="Times New Roman"/>
        <charset val="134"/>
      </rPr>
      <t>/</t>
    </r>
    <r>
      <rPr>
        <sz val="12"/>
        <rFont val="宋体"/>
        <charset val="134"/>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</si>
  <si>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</si>
  <si>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其中，新保资金支持部分进度：9月27日进场施工。</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</si>
  <si>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</si>
  <si>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</si>
  <si>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</si>
  <si>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</si>
  <si>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134"/>
      </rPr>
      <t>县新保</t>
    </r>
    <r>
      <rPr>
        <sz val="12"/>
        <rFont val="Times New Roman"/>
        <charset val="134"/>
      </rPr>
      <t xml:space="preserve">
</t>
    </r>
    <r>
      <rPr>
        <sz val="12"/>
        <rFont val="宋体"/>
        <charset val="134"/>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</si>
  <si>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</si>
  <si>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134"/>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</si>
  <si>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</si>
  <si>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完成仰山、柱棒堀节点建设、上下徐自然村生活污水治理和天路沿线旅游节点提升等。</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</si>
  <si>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</si>
  <si>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</si>
  <si>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</si>
  <si>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</si>
  <si>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</si>
  <si>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134"/>
      </rPr>
      <t>1</t>
    </r>
    <r>
      <rPr>
        <sz val="12"/>
        <rFont val="宋体"/>
        <charset val="134"/>
      </rPr>
      <t>、新安江源头沿线生态修复工程主要包括生态护岸建设以及生态沟渠建设，生态护岸包含渔塘村会溪水土流失治理工程</t>
    </r>
    <r>
      <rPr>
        <sz val="12"/>
        <rFont val="Times New Roman"/>
        <charset val="134"/>
      </rPr>
      <t>100</t>
    </r>
    <r>
      <rPr>
        <sz val="12"/>
        <rFont val="宋体"/>
        <charset val="134"/>
      </rPr>
      <t>米、渔塘村棣甸组防洪提升工程</t>
    </r>
    <r>
      <rPr>
        <sz val="12"/>
        <rFont val="Times New Roman"/>
        <charset val="134"/>
      </rPr>
      <t>100</t>
    </r>
    <r>
      <rPr>
        <sz val="12"/>
        <rFont val="宋体"/>
        <charset val="134"/>
      </rPr>
      <t>米、樟田村生态护岸工程</t>
    </r>
    <r>
      <rPr>
        <sz val="12"/>
        <rFont val="Times New Roman"/>
        <charset val="134"/>
      </rPr>
      <t>100</t>
    </r>
    <r>
      <rPr>
        <sz val="12"/>
        <rFont val="宋体"/>
        <charset val="134"/>
      </rPr>
      <t>米。生态沟渠建设包含樟田村百亩当生态农业护岸修复工程</t>
    </r>
    <r>
      <rPr>
        <sz val="12"/>
        <rFont val="Times New Roman"/>
        <charset val="134"/>
      </rPr>
      <t>600</t>
    </r>
    <r>
      <rPr>
        <sz val="12"/>
        <rFont val="宋体"/>
        <charset val="134"/>
      </rPr>
      <t>米以及新安源村冯村片生态沟渠修复工程（分期）</t>
    </r>
    <r>
      <rPr>
        <sz val="12"/>
        <rFont val="Times New Roman"/>
        <charset val="134"/>
      </rPr>
      <t>800</t>
    </r>
    <r>
      <rPr>
        <sz val="12"/>
        <rFont val="宋体"/>
        <charset val="134"/>
      </rPr>
      <t>米。</t>
    </r>
    <r>
      <rPr>
        <sz val="12"/>
        <rFont val="Times New Roman"/>
        <charset val="134"/>
      </rPr>
      <t xml:space="preserve">
2</t>
    </r>
    <r>
      <rPr>
        <sz val="12"/>
        <rFont val="宋体"/>
        <charset val="134"/>
      </rPr>
      <t>、新安江源头农村生活污水治理工程主要为建设冯村污水处理设施，新建污水主管</t>
    </r>
    <r>
      <rPr>
        <sz val="12"/>
        <rFont val="Times New Roman"/>
        <charset val="134"/>
      </rPr>
      <t>1100</t>
    </r>
    <r>
      <rPr>
        <sz val="12"/>
        <rFont val="宋体"/>
        <charset val="134"/>
      </rPr>
      <t>米，污水支管</t>
    </r>
    <r>
      <rPr>
        <sz val="12"/>
        <rFont val="Times New Roman"/>
        <charset val="134"/>
      </rPr>
      <t>900</t>
    </r>
    <r>
      <rPr>
        <sz val="12"/>
        <rFont val="宋体"/>
        <charset val="134"/>
      </rPr>
      <t>米，污水接户接户</t>
    </r>
    <r>
      <rPr>
        <sz val="12"/>
        <rFont val="Times New Roman"/>
        <charset val="134"/>
      </rPr>
      <t>3250</t>
    </r>
    <r>
      <rPr>
        <sz val="12"/>
        <rFont val="宋体"/>
        <charset val="134"/>
      </rPr>
      <t>米，另包括新建树脂、混凝土模块式污水检查井分别</t>
    </r>
    <r>
      <rPr>
        <sz val="12"/>
        <rFont val="Times New Roman"/>
        <charset val="134"/>
      </rPr>
      <t>80</t>
    </r>
    <r>
      <rPr>
        <sz val="12"/>
        <rFont val="宋体"/>
        <charset val="134"/>
      </rPr>
      <t>座、</t>
    </r>
    <r>
      <rPr>
        <sz val="12"/>
        <rFont val="Times New Roman"/>
        <charset val="134"/>
      </rPr>
      <t>70</t>
    </r>
    <r>
      <rPr>
        <sz val="12"/>
        <rFont val="宋体"/>
        <charset val="134"/>
      </rPr>
      <t>座，建设格栅井</t>
    </r>
    <r>
      <rPr>
        <sz val="12"/>
        <rFont val="Times New Roman"/>
        <charset val="134"/>
      </rPr>
      <t>140</t>
    </r>
    <r>
      <rPr>
        <sz val="12"/>
        <rFont val="宋体"/>
        <charset val="134"/>
      </rPr>
      <t>座、三格式化粪池</t>
    </r>
    <r>
      <rPr>
        <sz val="12"/>
        <rFont val="Times New Roman"/>
        <charset val="134"/>
      </rPr>
      <t>30</t>
    </r>
    <r>
      <rPr>
        <sz val="12"/>
        <rFont val="宋体"/>
        <charset val="134"/>
      </rPr>
      <t>座，建设污水处理终端</t>
    </r>
    <r>
      <rPr>
        <sz val="12"/>
        <rFont val="Times New Roman"/>
        <charset val="134"/>
      </rPr>
      <t>1</t>
    </r>
    <r>
      <rPr>
        <sz val="12"/>
        <rFont val="宋体"/>
        <charset val="134"/>
      </rPr>
      <t>座。</t>
    </r>
    <r>
      <rPr>
        <sz val="12"/>
        <rFont val="Times New Roman"/>
        <charset val="134"/>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134"/>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134"/>
      </rPr>
      <t>1000</t>
    </r>
    <r>
      <rPr>
        <sz val="12"/>
        <rFont val="宋体"/>
        <charset val="134"/>
      </rPr>
      <t>平方米）、生态停车场（樟田村见源组生态停车</t>
    </r>
    <r>
      <rPr>
        <sz val="12"/>
        <rFont val="Times New Roman"/>
        <charset val="134"/>
      </rPr>
      <t>400</t>
    </r>
    <r>
      <rPr>
        <sz val="12"/>
        <rFont val="宋体"/>
        <charset val="134"/>
      </rPr>
      <t>平方米、左龙村生态停车场</t>
    </r>
    <r>
      <rPr>
        <sz val="12"/>
        <rFont val="Times New Roman"/>
        <charset val="134"/>
      </rPr>
      <t>600</t>
    </r>
    <r>
      <rPr>
        <sz val="12"/>
        <rFont val="宋体"/>
        <charset val="134"/>
      </rPr>
      <t>平方米）、微景观节点提升工程、樟田村荒地整治附属设施建设、古道修复（甘岭古道修复项目长度</t>
    </r>
    <r>
      <rPr>
        <sz val="12"/>
        <rFont val="Times New Roman"/>
        <charset val="134"/>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</si>
  <si>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</si>
  <si>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r>
      <rPr>
        <sz val="12"/>
        <rFont val="宋体"/>
        <charset val="134"/>
      </rPr>
      <t>1.棣甸生态挡墙（35万）：已出示简图，挡墙高度5米，长度5米，上宽0.6米，下宽1.9米，每米数量6.25</t>
    </r>
    <r>
      <rPr>
        <sz val="12"/>
        <rFont val="Arial Unicode MS"/>
        <charset val="134"/>
      </rPr>
      <t>㎥</t>
    </r>
    <r>
      <rPr>
        <sz val="12"/>
        <rFont val="宋体"/>
        <charset val="134"/>
      </rPr>
      <t>，浆砌片石合计312.5</t>
    </r>
    <r>
      <rPr>
        <sz val="12"/>
        <rFont val="Arial Unicode MS"/>
        <charset val="134"/>
      </rPr>
      <t>㎥</t>
    </r>
    <r>
      <rPr>
        <sz val="12"/>
        <rFont val="宋体"/>
        <charset val="134"/>
      </rPr>
      <t>。
2.樟田村王家田自然村整治护栏：
护栏混凝土立柱基础：混凝土护栏安装立柱基础，5.36</t>
    </r>
    <r>
      <rPr>
        <sz val="12"/>
        <rFont val="Arial Unicode MS"/>
        <charset val="134"/>
      </rPr>
      <t>㎥</t>
    </r>
    <r>
      <rPr>
        <sz val="12"/>
        <rFont val="宋体"/>
        <charset val="134"/>
      </rPr>
      <t>。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
5.新安源村冯村污水项目合同已签订，图纸已交底,已开工建设，目前工程建设已完成60%左右。</t>
    </r>
  </si>
  <si>
    <t>动用新保专项资金建设的樟田村百亩当生态农业护岸修复及附属工程已于8月15日开工建设，预计9月底前完成；新安源村冯村片污水处理设施项目已于7月31日挂网招标，预计9月上旬完成相关程序，年底前完成项目建设。</t>
  </si>
  <si>
    <t>要继续做好同项目建设施工方协调联络，及时明确施工具体位置，对接各方做好完整数据核算，进一步推进工期内各项施工任务落实到位。持续加强对各项目点位的摸排检查,做好建设建材、人工物力的检查管理。</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</si>
  <si>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</si>
  <si>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</si>
  <si>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</si>
  <si>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</si>
  <si>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</si>
  <si>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134"/>
      </rPr>
      <t>1.</t>
    </r>
    <r>
      <rPr>
        <sz val="12"/>
        <rFont val="宋体"/>
        <charset val="134"/>
      </rPr>
      <t>完成祖源堂乡村振兴实训基地及附属设施建设；</t>
    </r>
    <r>
      <rPr>
        <sz val="12"/>
        <rFont val="Times New Roman"/>
        <charset val="134"/>
      </rPr>
      <t xml:space="preserve">
2.</t>
    </r>
    <r>
      <rPr>
        <sz val="12"/>
        <rFont val="宋体"/>
        <charset val="134"/>
      </rPr>
      <t>村庄内开展人居环境整治，拆除部分无功能建筑，建设部分五小园；</t>
    </r>
    <r>
      <rPr>
        <sz val="12"/>
        <rFont val="Times New Roman"/>
        <charset val="134"/>
      </rPr>
      <t xml:space="preserve">
3.</t>
    </r>
    <r>
      <rPr>
        <sz val="12"/>
        <rFont val="宋体"/>
        <charset val="134"/>
      </rPr>
      <t>完成</t>
    </r>
    <r>
      <rPr>
        <sz val="12"/>
        <rFont val="Times New Roman"/>
        <charset val="134"/>
      </rPr>
      <t>500</t>
    </r>
    <r>
      <rPr>
        <sz val="12"/>
        <rFont val="宋体"/>
        <charset val="134"/>
      </rPr>
      <t>棵</t>
    </r>
    <r>
      <rPr>
        <sz val="12"/>
        <rFont val="Times New Roman"/>
        <charset val="134"/>
      </rPr>
      <t>“</t>
    </r>
    <r>
      <rPr>
        <sz val="12"/>
        <rFont val="宋体"/>
        <charset val="134"/>
      </rPr>
      <t>东葵</t>
    </r>
    <r>
      <rPr>
        <sz val="12"/>
        <rFont val="Times New Roman"/>
        <charset val="134"/>
      </rPr>
      <t>”</t>
    </r>
    <r>
      <rPr>
        <sz val="12"/>
        <rFont val="宋体"/>
        <charset val="134"/>
      </rPr>
      <t>杨梅和</t>
    </r>
    <r>
      <rPr>
        <sz val="12"/>
        <rFont val="Times New Roman"/>
        <charset val="134"/>
      </rPr>
      <t>2000</t>
    </r>
    <r>
      <rPr>
        <sz val="12"/>
        <rFont val="宋体"/>
        <charset val="134"/>
      </rPr>
      <t>棵桃树种植。</t>
    </r>
  </si>
  <si>
    <t>93-5</t>
  </si>
  <si>
    <t>休宁县山斗乡颜公河小流域水土保持及生态修复综合治理工程</t>
  </si>
  <si>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</si>
  <si>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</si>
  <si>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</si>
  <si>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</si>
  <si>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</si>
  <si>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新安江源（休宁
县域）山水林田湖草沙一体化保护和修复
工程</t>
  </si>
  <si>
    <r>
      <rPr>
        <sz val="12"/>
        <rFont val="宋体"/>
        <charset val="134"/>
      </rPr>
      <t>包含</t>
    </r>
    <r>
      <rPr>
        <sz val="12"/>
        <rFont val="Times New Roman"/>
        <charset val="134"/>
      </rPr>
      <t>5</t>
    </r>
    <r>
      <rPr>
        <sz val="12"/>
        <rFont val="宋体"/>
        <charset val="134"/>
      </rPr>
      <t>个工程子项目：</t>
    </r>
    <r>
      <rPr>
        <sz val="12"/>
        <rFont val="Times New Roman"/>
        <charset val="134"/>
      </rPr>
      <t xml:space="preserve">
1. </t>
    </r>
    <r>
      <rPr>
        <sz val="12"/>
        <rFont val="宋体"/>
        <charset val="134"/>
      </rPr>
      <t>休宁县（五城镇、月潭湖镇）新增农用地项目。建设内容：新增耕地</t>
    </r>
    <r>
      <rPr>
        <sz val="12"/>
        <rFont val="Times New Roman"/>
        <charset val="134"/>
      </rPr>
      <t>207</t>
    </r>
    <r>
      <rPr>
        <sz val="12"/>
        <rFont val="宋体"/>
        <charset val="134"/>
      </rPr>
      <t>亩，新建农渠</t>
    </r>
    <r>
      <rPr>
        <sz val="12"/>
        <rFont val="Times New Roman"/>
        <charset val="134"/>
      </rPr>
      <t>2605</t>
    </r>
    <r>
      <rPr>
        <sz val="12"/>
        <rFont val="宋体"/>
        <charset val="134"/>
      </rPr>
      <t>米，新建生产路</t>
    </r>
    <r>
      <rPr>
        <sz val="12"/>
        <rFont val="Times New Roman"/>
        <charset val="134"/>
      </rPr>
      <t>2359</t>
    </r>
    <r>
      <rPr>
        <sz val="12"/>
        <rFont val="宋体"/>
        <charset val="134"/>
      </rPr>
      <t>米，土壤改良</t>
    </r>
    <r>
      <rPr>
        <sz val="12"/>
        <rFont val="Times New Roman"/>
        <charset val="134"/>
      </rPr>
      <t>100</t>
    </r>
    <r>
      <rPr>
        <sz val="12"/>
        <rFont val="宋体"/>
        <charset val="134"/>
      </rPr>
      <t xml:space="preserve">亩。
</t>
    </r>
    <r>
      <rPr>
        <sz val="12"/>
        <rFont val="Times New Roman"/>
        <charset val="134"/>
      </rPr>
      <t xml:space="preserve">2. </t>
    </r>
    <r>
      <rPr>
        <sz val="12"/>
        <rFont val="宋体"/>
        <charset val="134"/>
      </rPr>
      <t>休宁县月潭湖湿地保护修复项目。建设内容：人工湿地建设</t>
    </r>
    <r>
      <rPr>
        <sz val="12"/>
        <rFont val="Times New Roman"/>
        <charset val="134"/>
      </rPr>
      <t>7204</t>
    </r>
    <r>
      <rPr>
        <sz val="12"/>
        <rFont val="宋体"/>
        <charset val="134"/>
      </rPr>
      <t>平方米，生态护岸</t>
    </r>
    <r>
      <rPr>
        <sz val="12"/>
        <rFont val="Times New Roman"/>
        <charset val="134"/>
      </rPr>
      <t>356</t>
    </r>
    <r>
      <rPr>
        <sz val="12"/>
        <rFont val="宋体"/>
        <charset val="134"/>
      </rPr>
      <t>米，底泥清淤</t>
    </r>
    <r>
      <rPr>
        <sz val="12"/>
        <rFont val="Times New Roman"/>
        <charset val="134"/>
      </rPr>
      <t>2.565</t>
    </r>
    <r>
      <rPr>
        <sz val="12"/>
        <rFont val="宋体"/>
        <charset val="134"/>
      </rPr>
      <t xml:space="preserve">万立方米。
</t>
    </r>
    <r>
      <rPr>
        <sz val="12"/>
        <rFont val="Times New Roman"/>
        <charset val="134"/>
      </rPr>
      <t xml:space="preserve">3. </t>
    </r>
    <r>
      <rPr>
        <sz val="12"/>
        <rFont val="宋体"/>
        <charset val="134"/>
      </rPr>
      <t>休宁县溪口江冰潭段水生态廊道保护修复项目。建设内容：生态护岸</t>
    </r>
    <r>
      <rPr>
        <sz val="12"/>
        <rFont val="Times New Roman"/>
        <charset val="134"/>
      </rPr>
      <t>4.7</t>
    </r>
    <r>
      <rPr>
        <sz val="12"/>
        <rFont val="宋体"/>
        <charset val="134"/>
      </rPr>
      <t>千米，生态乔木</t>
    </r>
    <r>
      <rPr>
        <sz val="12"/>
        <rFont val="Times New Roman"/>
        <charset val="134"/>
      </rPr>
      <t>4720</t>
    </r>
    <r>
      <rPr>
        <sz val="12"/>
        <rFont val="宋体"/>
        <charset val="134"/>
      </rPr>
      <t>株，生态灌木</t>
    </r>
    <r>
      <rPr>
        <sz val="12"/>
        <rFont val="Times New Roman"/>
        <charset val="134"/>
      </rPr>
      <t>10030</t>
    </r>
    <r>
      <rPr>
        <sz val="12"/>
        <rFont val="宋体"/>
        <charset val="134"/>
      </rPr>
      <t>株，生态缓冲带</t>
    </r>
    <r>
      <rPr>
        <sz val="12"/>
        <rFont val="Times New Roman"/>
        <charset val="134"/>
      </rPr>
      <t>1</t>
    </r>
    <r>
      <rPr>
        <sz val="12"/>
        <rFont val="宋体"/>
        <charset val="134"/>
      </rPr>
      <t>千</t>
    </r>
    <r>
      <rPr>
        <sz val="12"/>
        <rFont val="Times New Roman"/>
        <charset val="134"/>
      </rPr>
      <t>6</t>
    </r>
    <r>
      <rPr>
        <sz val="12"/>
        <rFont val="宋体"/>
        <charset val="134"/>
      </rPr>
      <t xml:space="preserve">平方米。
</t>
    </r>
    <r>
      <rPr>
        <sz val="12"/>
        <rFont val="Times New Roman"/>
        <charset val="134"/>
      </rPr>
      <t xml:space="preserve">4. </t>
    </r>
    <r>
      <rPr>
        <sz val="12"/>
        <rFont val="宋体"/>
        <charset val="134"/>
      </rPr>
      <t>休宁县境内集中式饮用水水源保护项目。建设内容：生态沟渠</t>
    </r>
    <r>
      <rPr>
        <sz val="12"/>
        <rFont val="Times New Roman"/>
        <charset val="134"/>
      </rPr>
      <t>15.032</t>
    </r>
    <r>
      <rPr>
        <sz val="12"/>
        <rFont val="宋体"/>
        <charset val="134"/>
      </rPr>
      <t>千米，生态塘</t>
    </r>
    <r>
      <rPr>
        <sz val="12"/>
        <rFont val="Times New Roman"/>
        <charset val="134"/>
      </rPr>
      <t>260</t>
    </r>
    <r>
      <rPr>
        <sz val="12"/>
        <rFont val="宋体"/>
        <charset val="134"/>
      </rPr>
      <t>平方米，生态缓冲带</t>
    </r>
    <r>
      <rPr>
        <sz val="12"/>
        <rFont val="Times New Roman"/>
        <charset val="134"/>
      </rPr>
      <t>136.7</t>
    </r>
    <r>
      <rPr>
        <sz val="12"/>
        <rFont val="宋体"/>
        <charset val="134"/>
      </rPr>
      <t xml:space="preserve">平方米。
</t>
    </r>
    <r>
      <rPr>
        <sz val="12"/>
        <rFont val="Times New Roman"/>
        <charset val="134"/>
      </rPr>
      <t xml:space="preserve">5. </t>
    </r>
    <r>
      <rPr>
        <sz val="12"/>
        <rFont val="宋体"/>
        <charset val="134"/>
      </rPr>
      <t>休宁县夹溪河湿地生态修复工程。建设内容：生境隔离区</t>
    </r>
    <r>
      <rPr>
        <sz val="12"/>
        <rFont val="Times New Roman"/>
        <charset val="134"/>
      </rPr>
      <t>23260</t>
    </r>
    <r>
      <rPr>
        <sz val="12"/>
        <rFont val="宋体"/>
        <charset val="134"/>
      </rPr>
      <t>平方米；生态净化区</t>
    </r>
    <r>
      <rPr>
        <sz val="12"/>
        <rFont val="Times New Roman"/>
        <charset val="134"/>
      </rPr>
      <t>24530</t>
    </r>
    <r>
      <rPr>
        <sz val="12"/>
        <rFont val="宋体"/>
        <charset val="134"/>
      </rPr>
      <t>平方米；生态拦截区</t>
    </r>
    <r>
      <rPr>
        <sz val="12"/>
        <rFont val="Times New Roman"/>
        <charset val="134"/>
      </rPr>
      <t>3005</t>
    </r>
    <r>
      <rPr>
        <sz val="12"/>
        <rFont val="宋体"/>
        <charset val="134"/>
      </rPr>
      <t>平方米；生态滞留区</t>
    </r>
    <r>
      <rPr>
        <sz val="12"/>
        <rFont val="Times New Roman"/>
        <charset val="134"/>
      </rPr>
      <t>4450</t>
    </r>
    <r>
      <rPr>
        <sz val="12"/>
        <rFont val="宋体"/>
        <charset val="134"/>
      </rPr>
      <t>平方米；湿地管护通道</t>
    </r>
    <r>
      <rPr>
        <sz val="12"/>
        <rFont val="Times New Roman"/>
        <charset val="134"/>
      </rPr>
      <t>5310</t>
    </r>
    <r>
      <rPr>
        <sz val="12"/>
        <rFont val="宋体"/>
        <charset val="134"/>
      </rPr>
      <t>平方米；绿篱隔离带</t>
    </r>
    <r>
      <rPr>
        <sz val="12"/>
        <rFont val="Times New Roman"/>
        <charset val="134"/>
      </rPr>
      <t>2.975</t>
    </r>
    <r>
      <rPr>
        <sz val="12"/>
        <rFont val="宋体"/>
        <charset val="134"/>
      </rPr>
      <t>千米；人工湿地建设（潜流湿地）</t>
    </r>
    <r>
      <rPr>
        <sz val="12"/>
        <rFont val="Times New Roman"/>
        <charset val="134"/>
      </rPr>
      <t>230</t>
    </r>
    <r>
      <rPr>
        <sz val="12"/>
        <rFont val="宋体"/>
        <charset val="134"/>
      </rPr>
      <t>平方米。</t>
    </r>
  </si>
  <si>
    <t>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</si>
  <si>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休宁县（五城镇、月潭湖镇）新增耕地项目已开工建设。2、休宁县溪口江冰潭段生态廊道建设项目（一期工程）-休宁县溪口江冰潭段水生态廊道保护修复工程已完成招标工作，即将开工建设。3、新安江源（休宁县域）山水林田湖草沙一体化保护和修复工程-休宁县月潭湖湿地保护修复项目已开工建设。4、休宁县境内集中式饮用水水源保护项目已开工建设。5、休宁县夹溪河西岸水环境治理及生态修复工程，目前正在细化设计</t>
  </si>
  <si>
    <t>地质灾害治理</t>
  </si>
  <si>
    <r>
      <rPr>
        <sz val="12"/>
        <rFont val="宋体"/>
        <charset val="134"/>
      </rPr>
      <t>实施地质灾害治理工程项目</t>
    </r>
    <r>
      <rPr>
        <sz val="12"/>
        <rFont val="Times New Roman"/>
        <charset val="134"/>
      </rPr>
      <t>3</t>
    </r>
    <r>
      <rPr>
        <sz val="12"/>
        <rFont val="宋体"/>
        <charset val="134"/>
      </rPr>
      <t>个、排危除险项目</t>
    </r>
    <r>
      <rPr>
        <sz val="12"/>
        <rFont val="Times New Roman"/>
        <charset val="134"/>
      </rPr>
      <t>16</t>
    </r>
    <r>
      <rPr>
        <sz val="12"/>
        <rFont val="宋体"/>
        <charset val="134"/>
      </rPr>
      <t>个，申报黄山市地质灾害综合治理项目</t>
    </r>
    <r>
      <rPr>
        <sz val="12"/>
        <rFont val="Times New Roman"/>
        <charset val="134"/>
      </rPr>
      <t>8</t>
    </r>
    <r>
      <rPr>
        <sz val="12"/>
        <rFont val="宋体"/>
        <charset val="134"/>
      </rPr>
      <t>个。</t>
    </r>
  </si>
  <si>
    <t>95-1</t>
  </si>
  <si>
    <t>休宁县溪口镇中和村杨家山组滑坡地质灾害治理工程</t>
  </si>
  <si>
    <t>主要建设内容为多排微型抗滑桩、地表排水工程等。</t>
  </si>
  <si>
    <t>95-2</t>
  </si>
  <si>
    <r>
      <rPr>
        <sz val="12"/>
        <rFont val="宋体"/>
        <charset val="134"/>
      </rPr>
      <t>休宁县蓝田镇儒村村里仁三组</t>
    </r>
    <r>
      <rPr>
        <sz val="12"/>
        <rFont val="Times New Roman"/>
        <charset val="134"/>
      </rPr>
      <t>74</t>
    </r>
    <r>
      <rPr>
        <sz val="12"/>
        <rFont val="宋体"/>
        <charset val="134"/>
      </rPr>
      <t>号滑坡地质灾害治理工程</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</si>
  <si>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</si>
  <si>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</si>
  <si>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</si>
  <si>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</si>
  <si>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134"/>
      </rPr>
      <t>16</t>
    </r>
    <r>
      <rPr>
        <sz val="12"/>
        <rFont val="宋体"/>
        <charset val="134"/>
      </rPr>
      <t>个</t>
    </r>
  </si>
  <si>
    <t>榆村乡、白际乡、源芳乡、东临溪镇、五城镇、海阳镇、蓝田镇、鹤城乡</t>
  </si>
  <si>
    <t>清理危岩体，修建主动防护网、挡土墙，截排水等。</t>
  </si>
  <si>
    <t>95-5</t>
  </si>
  <si>
    <t>休宁县蓝田镇儒村村里仁三组崩塌地质灾害治理工程</t>
  </si>
  <si>
    <r>
      <rPr>
        <sz val="12"/>
        <rFont val="宋体"/>
        <charset val="134"/>
      </rPr>
      <t>修建主动防护网约</t>
    </r>
    <r>
      <rPr>
        <sz val="12"/>
        <rFont val="Times New Roman"/>
        <charset val="134"/>
      </rPr>
      <t>200</t>
    </r>
    <r>
      <rPr>
        <sz val="12"/>
        <rFont val="宋体"/>
        <charset val="134"/>
      </rPr>
      <t>平方米，锚杆约</t>
    </r>
    <r>
      <rPr>
        <sz val="12"/>
        <rFont val="Times New Roman"/>
        <charset val="134"/>
      </rPr>
      <t>300</t>
    </r>
    <r>
      <rPr>
        <sz val="12"/>
        <rFont val="宋体"/>
        <charset val="134"/>
      </rPr>
      <t>米，危岩体清理约</t>
    </r>
    <r>
      <rPr>
        <sz val="12"/>
        <rFont val="Times New Roman"/>
        <charset val="134"/>
      </rPr>
      <t>100</t>
    </r>
    <r>
      <rPr>
        <sz val="12"/>
        <rFont val="宋体"/>
        <charset val="134"/>
      </rPr>
      <t>平方米。</t>
    </r>
  </si>
  <si>
    <t>申报纳入自然资源领域灾后重建项目</t>
  </si>
  <si>
    <t>95-6</t>
  </si>
  <si>
    <r>
      <rPr>
        <sz val="12"/>
        <rFont val="宋体"/>
        <charset val="134"/>
      </rPr>
      <t>休宁县蓝田镇儒村村里仁三组门牌</t>
    </r>
    <r>
      <rPr>
        <sz val="12"/>
        <rFont val="Times New Roman"/>
        <charset val="134"/>
      </rPr>
      <t>19</t>
    </r>
    <r>
      <rPr>
        <sz val="12"/>
        <rFont val="宋体"/>
        <charset val="134"/>
      </rPr>
      <t>号崩塌地质灾害治理工程</t>
    </r>
  </si>
  <si>
    <r>
      <rPr>
        <sz val="12"/>
        <rFont val="宋体"/>
        <charset val="134"/>
      </rPr>
      <t>修建主动防护网约</t>
    </r>
    <r>
      <rPr>
        <sz val="12"/>
        <rFont val="Times New Roman"/>
        <charset val="134"/>
      </rPr>
      <t>500</t>
    </r>
    <r>
      <rPr>
        <sz val="12"/>
        <rFont val="宋体"/>
        <charset val="134"/>
      </rPr>
      <t>平方米，锚杆约</t>
    </r>
    <r>
      <rPr>
        <sz val="12"/>
        <rFont val="Times New Roman"/>
        <charset val="134"/>
      </rPr>
      <t>500</t>
    </r>
    <r>
      <rPr>
        <sz val="12"/>
        <rFont val="宋体"/>
        <charset val="134"/>
      </rPr>
      <t>米，危岩体清理约</t>
    </r>
    <r>
      <rPr>
        <sz val="12"/>
        <rFont val="Times New Roman"/>
        <charset val="134"/>
      </rPr>
      <t>400</t>
    </r>
    <r>
      <rPr>
        <sz val="12"/>
        <rFont val="宋体"/>
        <charset val="134"/>
      </rPr>
      <t>平方米，挡墙约</t>
    </r>
    <r>
      <rPr>
        <sz val="12"/>
        <rFont val="Times New Roman"/>
        <charset val="134"/>
      </rPr>
      <t>115</t>
    </r>
    <r>
      <rPr>
        <sz val="12"/>
        <rFont val="宋体"/>
        <charset val="134"/>
      </rPr>
      <t>立方米。</t>
    </r>
  </si>
  <si>
    <t>95-7</t>
  </si>
  <si>
    <r>
      <rPr>
        <sz val="12"/>
        <rFont val="宋体"/>
        <charset val="134"/>
      </rPr>
      <t>鹤城乡梅溪村外村组门牌</t>
    </r>
    <r>
      <rPr>
        <sz val="12"/>
        <rFont val="Times New Roman"/>
        <charset val="134"/>
      </rPr>
      <t>49</t>
    </r>
    <r>
      <rPr>
        <sz val="12"/>
        <rFont val="宋体"/>
        <charset val="134"/>
      </rPr>
      <t>号滑坡地质灾害工程治理项目</t>
    </r>
  </si>
  <si>
    <r>
      <rPr>
        <sz val="12"/>
        <rFont val="宋体"/>
        <charset val="134"/>
      </rPr>
      <t>修建设桩板墙长度</t>
    </r>
    <r>
      <rPr>
        <sz val="12"/>
        <rFont val="Times New Roman"/>
        <charset val="134"/>
      </rPr>
      <t>180</t>
    </r>
    <r>
      <rPr>
        <sz val="12"/>
        <rFont val="宋体"/>
        <charset val="134"/>
      </rPr>
      <t>米，微型桩</t>
    </r>
    <r>
      <rPr>
        <sz val="12"/>
        <rFont val="Times New Roman"/>
        <charset val="134"/>
      </rPr>
      <t>100</t>
    </r>
    <r>
      <rPr>
        <sz val="12"/>
        <rFont val="宋体"/>
        <charset val="134"/>
      </rPr>
      <t>根，截排水沟长度</t>
    </r>
    <r>
      <rPr>
        <sz val="12"/>
        <rFont val="Times New Roman"/>
        <charset val="134"/>
      </rPr>
      <t>260</t>
    </r>
    <r>
      <rPr>
        <sz val="12"/>
        <rFont val="宋体"/>
        <charset val="134"/>
      </rPr>
      <t>米。</t>
    </r>
  </si>
  <si>
    <t>95-8</t>
  </si>
  <si>
    <r>
      <rPr>
        <sz val="12"/>
        <rFont val="宋体"/>
        <charset val="134"/>
      </rPr>
      <t>鹤城乡梅溪村外村组门牌</t>
    </r>
    <r>
      <rPr>
        <sz val="12"/>
        <rFont val="Times New Roman"/>
        <charset val="134"/>
      </rPr>
      <t>11</t>
    </r>
    <r>
      <rPr>
        <sz val="12"/>
        <rFont val="宋体"/>
        <charset val="134"/>
      </rPr>
      <t>号滑坡地质灾害工程治理项目</t>
    </r>
  </si>
  <si>
    <r>
      <rPr>
        <sz val="12"/>
        <rFont val="宋体"/>
        <charset val="134"/>
      </rPr>
      <t>修建桩板墙长度</t>
    </r>
    <r>
      <rPr>
        <sz val="12"/>
        <rFont val="Times New Roman"/>
        <charset val="134"/>
      </rPr>
      <t>320</t>
    </r>
    <r>
      <rPr>
        <sz val="12"/>
        <rFont val="宋体"/>
        <charset val="134"/>
      </rPr>
      <t>米，微型桩</t>
    </r>
    <r>
      <rPr>
        <sz val="12"/>
        <rFont val="Times New Roman"/>
        <charset val="134"/>
      </rPr>
      <t>180</t>
    </r>
    <r>
      <rPr>
        <sz val="12"/>
        <rFont val="宋体"/>
        <charset val="134"/>
      </rPr>
      <t>根，截排水沟长度</t>
    </r>
    <r>
      <rPr>
        <sz val="12"/>
        <rFont val="Times New Roman"/>
        <charset val="134"/>
      </rPr>
      <t>300</t>
    </r>
    <r>
      <rPr>
        <sz val="12"/>
        <rFont val="宋体"/>
        <charset val="134"/>
      </rPr>
      <t>米。</t>
    </r>
  </si>
  <si>
    <t>95-9</t>
  </si>
  <si>
    <t>休宁县齐云山镇七里顶滑坡地质灾害工程治理项目</t>
  </si>
  <si>
    <r>
      <rPr>
        <sz val="12"/>
        <rFont val="宋体"/>
        <charset val="134"/>
      </rPr>
      <t>修建</t>
    </r>
    <r>
      <rPr>
        <sz val="12"/>
        <rFont val="Times New Roman"/>
        <charset val="134"/>
      </rPr>
      <t>21</t>
    </r>
    <r>
      <rPr>
        <sz val="12"/>
        <rFont val="宋体"/>
        <charset val="134"/>
      </rPr>
      <t>根</t>
    </r>
    <r>
      <rPr>
        <sz val="12"/>
        <rFont val="Times New Roman"/>
        <charset val="134"/>
      </rPr>
      <t>14</t>
    </r>
    <r>
      <rPr>
        <sz val="12"/>
        <rFont val="宋体"/>
        <charset val="134"/>
      </rPr>
      <t>米，抗滑桩</t>
    </r>
    <r>
      <rPr>
        <sz val="12"/>
        <rFont val="Times New Roman"/>
        <charset val="134"/>
      </rPr>
      <t>21</t>
    </r>
    <r>
      <rPr>
        <sz val="12"/>
        <rFont val="宋体"/>
        <charset val="134"/>
      </rPr>
      <t>根</t>
    </r>
    <r>
      <rPr>
        <sz val="12"/>
        <rFont val="Times New Roman"/>
        <charset val="134"/>
      </rPr>
      <t>12</t>
    </r>
    <r>
      <rPr>
        <sz val="12"/>
        <rFont val="宋体"/>
        <charset val="134"/>
      </rPr>
      <t>米，抗滑桩单户排水</t>
    </r>
    <r>
      <rPr>
        <sz val="12"/>
        <rFont val="Times New Roman"/>
        <charset val="134"/>
      </rPr>
      <t>1220</t>
    </r>
    <r>
      <rPr>
        <sz val="12"/>
        <rFont val="宋体"/>
        <charset val="134"/>
      </rPr>
      <t>米，总排水沟</t>
    </r>
    <r>
      <rPr>
        <sz val="12"/>
        <rFont val="Times New Roman"/>
        <charset val="134"/>
      </rPr>
      <t>940</t>
    </r>
    <r>
      <rPr>
        <sz val="12"/>
        <rFont val="宋体"/>
        <charset val="134"/>
      </rPr>
      <t>米，主次排水渠</t>
    </r>
    <r>
      <rPr>
        <sz val="12"/>
        <rFont val="Times New Roman"/>
        <charset val="134"/>
      </rPr>
      <t>270</t>
    </r>
    <r>
      <rPr>
        <sz val="12"/>
        <rFont val="宋体"/>
        <charset val="134"/>
      </rPr>
      <t>米，加筋排水渠</t>
    </r>
    <r>
      <rPr>
        <sz val="12"/>
        <rFont val="Times New Roman"/>
        <charset val="134"/>
      </rPr>
      <t>110</t>
    </r>
    <r>
      <rPr>
        <sz val="12"/>
        <rFont val="宋体"/>
        <charset val="134"/>
      </rPr>
      <t>米。</t>
    </r>
  </si>
  <si>
    <t>95-10</t>
  </si>
  <si>
    <r>
      <rPr>
        <sz val="12"/>
        <rFont val="宋体"/>
        <charset val="134"/>
      </rPr>
      <t>东临溪镇巧坑村下马迹组</t>
    </r>
    <r>
      <rPr>
        <sz val="12"/>
        <rFont val="Times New Roman"/>
        <charset val="134"/>
      </rPr>
      <t>1</t>
    </r>
    <r>
      <rPr>
        <sz val="12"/>
        <rFont val="宋体"/>
        <charset val="134"/>
      </rPr>
      <t>号滑坡地质灾害工程治理</t>
    </r>
  </si>
  <si>
    <r>
      <rPr>
        <sz val="12"/>
        <rFont val="宋体"/>
        <charset val="134"/>
      </rPr>
      <t>修建桩板墙长度</t>
    </r>
    <r>
      <rPr>
        <sz val="12"/>
        <rFont val="Times New Roman"/>
        <charset val="134"/>
      </rPr>
      <t>272</t>
    </r>
    <r>
      <rPr>
        <sz val="12"/>
        <rFont val="宋体"/>
        <charset val="134"/>
      </rPr>
      <t>米，微型桩</t>
    </r>
    <r>
      <rPr>
        <sz val="12"/>
        <rFont val="Times New Roman"/>
        <charset val="134"/>
      </rPr>
      <t>182</t>
    </r>
    <r>
      <rPr>
        <sz val="12"/>
        <rFont val="宋体"/>
        <charset val="134"/>
      </rPr>
      <t>根，锚杆</t>
    </r>
    <r>
      <rPr>
        <sz val="12"/>
        <rFont val="Times New Roman"/>
        <charset val="134"/>
      </rPr>
      <t>240</t>
    </r>
    <r>
      <rPr>
        <sz val="12"/>
        <rFont val="宋体"/>
        <charset val="134"/>
      </rPr>
      <t>根，框架梁</t>
    </r>
    <r>
      <rPr>
        <sz val="12"/>
        <rFont val="Times New Roman"/>
        <charset val="134"/>
      </rPr>
      <t>820</t>
    </r>
    <r>
      <rPr>
        <sz val="12"/>
        <rFont val="宋体"/>
        <charset val="134"/>
      </rPr>
      <t>平方米，截排水沟长度</t>
    </r>
    <r>
      <rPr>
        <sz val="12"/>
        <rFont val="Times New Roman"/>
        <charset val="134"/>
      </rPr>
      <t>500</t>
    </r>
    <r>
      <rPr>
        <sz val="12"/>
        <rFont val="宋体"/>
        <charset val="134"/>
      </rPr>
      <t>米。</t>
    </r>
  </si>
  <si>
    <t>95-11</t>
  </si>
  <si>
    <t>蓝田镇南塘村山下组滑坡地质灾害工程治理</t>
  </si>
  <si>
    <r>
      <rPr>
        <sz val="12"/>
        <rFont val="宋体"/>
        <charset val="134"/>
      </rPr>
      <t>修建挡土板</t>
    </r>
    <r>
      <rPr>
        <sz val="12"/>
        <rFont val="Times New Roman"/>
        <charset val="134"/>
      </rPr>
      <t>162</t>
    </r>
    <r>
      <rPr>
        <sz val="12"/>
        <rFont val="宋体"/>
        <charset val="134"/>
      </rPr>
      <t>米、抗滑桩</t>
    </r>
    <r>
      <rPr>
        <sz val="12"/>
        <rFont val="Times New Roman"/>
        <charset val="134"/>
      </rPr>
      <t>54</t>
    </r>
    <r>
      <rPr>
        <sz val="12"/>
        <rFont val="宋体"/>
        <charset val="134"/>
      </rPr>
      <t>根、主动防护网</t>
    </r>
    <r>
      <rPr>
        <sz val="12"/>
        <rFont val="Times New Roman"/>
        <charset val="134"/>
      </rPr>
      <t>500</t>
    </r>
    <r>
      <rPr>
        <sz val="12"/>
        <rFont val="宋体"/>
        <charset val="134"/>
      </rPr>
      <t>平方米，截排水沟</t>
    </r>
    <r>
      <rPr>
        <sz val="12"/>
        <rFont val="Times New Roman"/>
        <charset val="134"/>
      </rPr>
      <t>534</t>
    </r>
    <r>
      <rPr>
        <sz val="12"/>
        <rFont val="宋体"/>
        <charset val="134"/>
      </rPr>
      <t>米。</t>
    </r>
  </si>
  <si>
    <t>储备（转化新开工）</t>
  </si>
  <si>
    <t>95-12</t>
  </si>
  <si>
    <t>渭桥乡茶下路边坡崩塌地质灾害工程治理</t>
  </si>
  <si>
    <r>
      <rPr>
        <sz val="12"/>
        <rFont val="宋体"/>
        <charset val="134"/>
      </rPr>
      <t>修建主动防护网约</t>
    </r>
    <r>
      <rPr>
        <sz val="12"/>
        <rFont val="Times New Roman"/>
        <charset val="134"/>
      </rPr>
      <t>11000</t>
    </r>
    <r>
      <rPr>
        <sz val="12"/>
        <rFont val="宋体"/>
        <charset val="134"/>
      </rPr>
      <t>平方米，锚杆约</t>
    </r>
    <r>
      <rPr>
        <sz val="12"/>
        <rFont val="Times New Roman"/>
        <charset val="134"/>
      </rPr>
      <t>17000</t>
    </r>
    <r>
      <rPr>
        <sz val="12"/>
        <rFont val="宋体"/>
        <charset val="134"/>
      </rPr>
      <t>米</t>
    </r>
    <r>
      <rPr>
        <sz val="12"/>
        <rFont val="Times New Roman"/>
        <charset val="134"/>
      </rPr>
      <t>,</t>
    </r>
    <r>
      <rPr>
        <sz val="12"/>
        <rFont val="宋体"/>
        <charset val="134"/>
      </rPr>
      <t>危岩体清理约</t>
    </r>
    <r>
      <rPr>
        <sz val="12"/>
        <rFont val="Times New Roman"/>
        <charset val="134"/>
      </rPr>
      <t>1500</t>
    </r>
    <r>
      <rPr>
        <sz val="12"/>
        <rFont val="宋体"/>
        <charset val="134"/>
      </rPr>
      <t>米，支撑挡墙约</t>
    </r>
    <r>
      <rPr>
        <sz val="12"/>
        <rFont val="Times New Roman"/>
        <charset val="134"/>
      </rPr>
      <t>240</t>
    </r>
    <r>
      <rPr>
        <sz val="12"/>
        <rFont val="宋体"/>
        <charset val="134"/>
      </rPr>
      <t>立方米。</t>
    </r>
  </si>
  <si>
    <t>正在实施工程招标前准备工作</t>
  </si>
  <si>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</si>
  <si>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</si>
  <si>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</si>
  <si>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</si>
  <si>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</si>
  <si>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</si>
  <si>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</si>
  <si>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正在进行土方基础工程</t>
  </si>
  <si>
    <t>要素保障已完成</t>
  </si>
  <si>
    <r>
      <rPr>
        <sz val="12"/>
        <rFont val="Times New Roman"/>
        <charset val="134"/>
      </rPr>
      <t>2022</t>
    </r>
    <r>
      <rPr>
        <sz val="12"/>
        <rFont val="宋体"/>
        <charset val="134"/>
      </rPr>
      <t>年</t>
    </r>
    <r>
      <rPr>
        <sz val="12"/>
        <rFont val="Times New Roman"/>
        <charset val="134"/>
      </rPr>
      <t>3</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</si>
  <si>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滨江新城</t>
  </si>
  <si>
    <t>休宁润泉置业有限公司</t>
  </si>
  <si>
    <r>
      <rPr>
        <sz val="12"/>
        <rFont val="宋体"/>
        <charset val="134"/>
      </rPr>
      <t>项目占地</t>
    </r>
    <r>
      <rPr>
        <sz val="12"/>
        <rFont val="Times New Roman"/>
        <charset val="134"/>
      </rPr>
      <t>34.4</t>
    </r>
    <r>
      <rPr>
        <sz val="12"/>
        <rFont val="宋体"/>
        <charset val="134"/>
      </rPr>
      <t>亩，建筑面积</t>
    </r>
    <r>
      <rPr>
        <sz val="12"/>
        <rFont val="Times New Roman"/>
        <charset val="134"/>
      </rPr>
      <t>6.72</t>
    </r>
    <r>
      <rPr>
        <sz val="12"/>
        <rFont val="宋体"/>
        <charset val="134"/>
      </rPr>
      <t>万平方米，建设</t>
    </r>
    <r>
      <rPr>
        <sz val="12"/>
        <rFont val="Times New Roman"/>
        <charset val="134"/>
      </rPr>
      <t>8</t>
    </r>
    <r>
      <rPr>
        <sz val="12"/>
        <rFont val="宋体"/>
        <charset val="134"/>
      </rPr>
      <t>栋住宅楼，配套建设地下车位</t>
    </r>
    <r>
      <rPr>
        <sz val="12"/>
        <rFont val="Times New Roman"/>
        <charset val="134"/>
      </rPr>
      <t>426</t>
    </r>
    <r>
      <rPr>
        <sz val="12"/>
        <rFont val="宋体"/>
        <charset val="134"/>
      </rPr>
      <t>个。</t>
    </r>
  </si>
  <si>
    <t>附属工程完善，绿化工程、电梯安装完成</t>
  </si>
  <si>
    <t>桩基工程全部完成，区块底板施工完成；1-8#主体结构已全部封顶，1-8#砌体全部完成。1-8#外墙保温已全部完成。1-8号楼外墙油漆已全部完成，1-8号楼内墙油漆已全部完成，道路绿化已全部完成，公共部位装饰装修已全部完成</t>
  </si>
  <si>
    <r>
      <rPr>
        <sz val="12"/>
        <rFont val="Times New Roman"/>
        <charset val="134"/>
      </rPr>
      <t>2022</t>
    </r>
    <r>
      <rPr>
        <sz val="12"/>
        <rFont val="宋体"/>
        <charset val="134"/>
      </rPr>
      <t>年</t>
    </r>
    <r>
      <rPr>
        <sz val="12"/>
        <rFont val="Times New Roman"/>
        <charset val="134"/>
      </rPr>
      <t>7</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</si>
  <si>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春江花月</t>
  </si>
  <si>
    <t>黄山率阳置业有限公司</t>
  </si>
  <si>
    <r>
      <rPr>
        <sz val="12"/>
        <rFont val="宋体"/>
        <charset val="134"/>
      </rPr>
      <t>选址海阳镇二水厂地块，占</t>
    </r>
    <r>
      <rPr>
        <sz val="12"/>
        <rFont val="Times New Roman"/>
        <charset val="134"/>
      </rPr>
      <t>42.9</t>
    </r>
    <r>
      <rPr>
        <sz val="12"/>
        <rFont val="宋体"/>
        <charset val="134"/>
      </rPr>
      <t>亩，总建筑面积</t>
    </r>
    <r>
      <rPr>
        <sz val="12"/>
        <rFont val="Times New Roman"/>
        <charset val="134"/>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</si>
  <si>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</si>
  <si>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水电安装完成99%，外墙涂料完成，内墙腻子完成，铝合金门窗安装完成，土建完成，电梯施工完成；G2#水电安装完成，室内顶棚涂料施工完成，外墙真石漆施工完成；土建完成，电梯安装完成；G3#楼水电安装完成98%，外墙涂料完成，内墙腻子完成，土建完成，电梯安装完成；G5、G6#主楼桥架完成，冷给水管完成；地下室强电桥架完成100%，排水管完成；G7内外粉刷完成，外墙保温施工完成，外墙涂料完成百分之70；地下室地坪施工完成百分之80，室外管网网完成；d6#主体完成百分之九十。</t>
  </si>
  <si>
    <r>
      <rPr>
        <sz val="12"/>
        <rFont val="Times New Roman"/>
        <charset val="134"/>
      </rPr>
      <t>2022</t>
    </r>
    <r>
      <rPr>
        <sz val="12"/>
        <rFont val="宋体"/>
        <charset val="134"/>
      </rPr>
      <t>年</t>
    </r>
    <r>
      <rPr>
        <sz val="12"/>
        <rFont val="Times New Roman"/>
        <charset val="134"/>
      </rPr>
      <t>2</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</si>
  <si>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</si>
  <si>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</si>
  <si>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</si>
  <si>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</si>
  <si>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施工方黄山建工集团已在项目S1地块搭建施工板房，同步在走办理施工许可证的流程，为接下来S1、S3地块的施工做准备。土方施工方正在S5、S6地块开展土方作业。项目业主已协调新安电力公司下周接入临时用电</t>
  </si>
  <si>
    <r>
      <rPr>
        <sz val="12"/>
        <rFont val="宋体"/>
        <charset val="134"/>
      </rPr>
      <t>红线外</t>
    </r>
    <r>
      <rPr>
        <sz val="12"/>
        <rFont val="Times New Roman"/>
        <charset val="134"/>
      </rPr>
      <t>20</t>
    </r>
    <r>
      <rPr>
        <sz val="12"/>
        <rFont val="宋体"/>
        <charset val="134"/>
      </rPr>
      <t>亩土地待流转</t>
    </r>
  </si>
  <si>
    <r>
      <rPr>
        <sz val="12"/>
        <rFont val="Times New Roman"/>
        <charset val="134"/>
      </rPr>
      <t>2023</t>
    </r>
    <r>
      <rPr>
        <sz val="12"/>
        <rFont val="宋体"/>
        <charset val="134"/>
      </rPr>
      <t>年</t>
    </r>
    <r>
      <rPr>
        <sz val="12"/>
        <rFont val="Times New Roman"/>
        <charset val="134"/>
      </rPr>
      <t>2</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</si>
  <si>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</si>
  <si>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</si>
  <si>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134"/>
      </rPr>
      <t>(</t>
    </r>
    <r>
      <rPr>
        <sz val="12"/>
        <rFont val="宋体"/>
        <charset val="134"/>
      </rPr>
      <t>休宁工商城</t>
    </r>
    <r>
      <rPr>
        <sz val="12"/>
        <rFont val="Times New Roman"/>
        <charset val="134"/>
      </rPr>
      <t>A</t>
    </r>
    <r>
      <rPr>
        <sz val="12"/>
        <rFont val="宋体"/>
        <charset val="134"/>
      </rPr>
      <t>幢</t>
    </r>
    <r>
      <rPr>
        <sz val="12"/>
        <rFont val="Times New Roman"/>
        <charset val="134"/>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</si>
  <si>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</si>
  <si>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</si>
  <si>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</si>
  <si>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</si>
  <si>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134"/>
      </rPr>
      <t>5</t>
    </r>
    <r>
      <rPr>
        <sz val="12"/>
        <rFont val="宋体"/>
        <charset val="134"/>
      </rPr>
      <t>亩，共四层，建筑面积约</t>
    </r>
    <r>
      <rPr>
        <sz val="12"/>
        <rFont val="Times New Roman"/>
        <charset val="134"/>
      </rPr>
      <t>1.2</t>
    </r>
    <r>
      <rPr>
        <sz val="12"/>
        <rFont val="宋体"/>
        <charset val="134"/>
      </rPr>
      <t>万平方米。</t>
    </r>
  </si>
  <si>
    <t>海阳镇文旅融合发展项目</t>
  </si>
  <si>
    <r>
      <rPr>
        <sz val="12"/>
        <rFont val="宋体"/>
        <charset val="134"/>
      </rPr>
      <t>1、流转土地</t>
    </r>
    <r>
      <rPr>
        <sz val="12"/>
        <rFont val="Times New Roman"/>
        <charset val="134"/>
      </rPr>
      <t>100</t>
    </r>
    <r>
      <rPr>
        <sz val="12"/>
        <rFont val="宋体"/>
        <charset val="134"/>
      </rPr>
      <t>亩，以盐铺村作为全县首个研学实训基地为依托，以菊花产业为基础，以农播讲堂为媒介，打造研学游一体的黄山模板。</t>
    </r>
    <r>
      <rPr>
        <sz val="12"/>
        <rFont val="Times New Roman"/>
        <charset val="134"/>
      </rPr>
      <t xml:space="preserve">
2</t>
    </r>
    <r>
      <rPr>
        <sz val="12"/>
        <rFont val="宋体"/>
        <charset val="134"/>
      </rPr>
      <t>、状元文化、金佛山景点、瑯斯庄园、夹源春雨等海阳八景景点串联成线。</t>
    </r>
    <r>
      <rPr>
        <sz val="12"/>
        <rFont val="Times New Roman"/>
        <charset val="134"/>
      </rPr>
      <t xml:space="preserve">
3</t>
    </r>
    <r>
      <rPr>
        <sz val="12"/>
        <rFont val="宋体"/>
        <charset val="134"/>
      </rPr>
      <t>、将盐铺、瑯斯融合，建造观光步道，将骑行游、踏春游、探密游、亲子游结合，旅游优势互补，形成夹溪河的一河两岸。</t>
    </r>
    <r>
      <rPr>
        <sz val="12"/>
        <rFont val="Times New Roman"/>
        <charset val="134"/>
      </rPr>
      <t xml:space="preserve">
4</t>
    </r>
    <r>
      <rPr>
        <sz val="12"/>
        <rFont val="宋体"/>
        <charset val="134"/>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</si>
  <si>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</si>
  <si>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</si>
  <si>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</si>
  <si>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</si>
  <si>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rFont val="宋体"/>
        <charset val="134"/>
      </rPr>
      <t>齐峰营地项目</t>
    </r>
    <r>
      <rPr>
        <sz val="12"/>
        <color theme="1"/>
        <rFont val="Times New Roman"/>
        <charset val="134"/>
      </rPr>
      <t xml:space="preserve">
(</t>
    </r>
    <r>
      <rPr>
        <sz val="12"/>
        <rFont val="宋体"/>
        <charset val="134"/>
      </rPr>
      <t>二期</t>
    </r>
    <r>
      <rPr>
        <sz val="12"/>
        <color theme="1"/>
        <rFont val="Times New Roman"/>
        <charset val="134"/>
      </rPr>
      <t>)</t>
    </r>
  </si>
  <si>
    <r>
      <rPr>
        <sz val="12"/>
        <rFont val="宋体"/>
        <charset val="134"/>
      </rPr>
      <t>黄山市齐峰营地有限</t>
    </r>
    <r>
      <rPr>
        <sz val="12"/>
        <rFont val="Times New Roman"/>
        <charset val="134"/>
      </rPr>
      <t xml:space="preserve">
</t>
    </r>
    <r>
      <rPr>
        <sz val="12"/>
        <rFont val="宋体"/>
        <charset val="134"/>
      </rPr>
      <t>公司</t>
    </r>
  </si>
  <si>
    <r>
      <rPr>
        <sz val="12"/>
        <rFont val="宋体"/>
        <charset val="134"/>
      </rPr>
      <t>齐云山镇人民政府</t>
    </r>
  </si>
  <si>
    <r>
      <rPr>
        <sz val="12"/>
        <rFont val="宋体"/>
        <charset val="134"/>
      </rPr>
      <t>齐云山镇</t>
    </r>
  </si>
  <si>
    <r>
      <rPr>
        <sz val="12"/>
        <rFont val="宋体"/>
        <charset val="134"/>
      </rPr>
      <t>改造精品民宿</t>
    </r>
    <r>
      <rPr>
        <sz val="12"/>
        <color theme="1"/>
        <rFont val="Times New Roman"/>
        <charset val="134"/>
      </rPr>
      <t>6</t>
    </r>
    <r>
      <rPr>
        <sz val="12"/>
        <rFont val="宋体"/>
        <charset val="134"/>
      </rPr>
      <t>间，新建</t>
    </r>
    <r>
      <rPr>
        <sz val="12"/>
        <color theme="1"/>
        <rFont val="Times New Roman"/>
        <charset val="134"/>
      </rPr>
      <t>700</t>
    </r>
    <r>
      <rPr>
        <sz val="12"/>
        <rFont val="宋体"/>
        <charset val="134"/>
      </rPr>
      <t>平方米游客接待中心、建设营地</t>
    </r>
    <r>
      <rPr>
        <sz val="12"/>
        <color theme="1"/>
        <rFont val="Times New Roman"/>
        <charset val="134"/>
      </rPr>
      <t>30</t>
    </r>
    <r>
      <rPr>
        <sz val="12"/>
        <rFont val="宋体"/>
        <charset val="134"/>
      </rPr>
      <t>亩，建设房车营地</t>
    </r>
    <r>
      <rPr>
        <sz val="12"/>
        <color theme="1"/>
        <rFont val="Times New Roman"/>
        <charset val="134"/>
      </rPr>
      <t>5</t>
    </r>
    <r>
      <rPr>
        <sz val="12"/>
        <rFont val="宋体"/>
        <charset val="134"/>
      </rPr>
      <t>亩，配套给排水、电力、道路等设施。</t>
    </r>
  </si>
  <si>
    <r>
      <rPr>
        <sz val="12"/>
        <rFont val="宋体"/>
        <charset val="134"/>
      </rPr>
      <t>完成精品民宿改造</t>
    </r>
    <r>
      <rPr>
        <sz val="12"/>
        <rFont val="宋体"/>
        <charset val="134"/>
      </rPr>
      <t>6</t>
    </r>
    <r>
      <rPr>
        <sz val="12"/>
        <rFont val="宋体"/>
        <charset val="134"/>
      </rPr>
      <t>间，新建</t>
    </r>
    <r>
      <rPr>
        <sz val="12"/>
        <rFont val="宋体"/>
        <charset val="134"/>
      </rPr>
      <t>700</t>
    </r>
    <r>
      <rPr>
        <sz val="12"/>
        <rFont val="宋体"/>
        <charset val="134"/>
      </rPr>
      <t>平方米游客接待中心及建设营地</t>
    </r>
    <r>
      <rPr>
        <sz val="12"/>
        <rFont val="宋体"/>
        <charset val="134"/>
      </rPr>
      <t>30</t>
    </r>
    <r>
      <rPr>
        <sz val="12"/>
        <rFont val="宋体"/>
        <charset val="134"/>
      </rPr>
      <t>亩</t>
    </r>
  </si>
  <si>
    <t>已完成征收35亩</t>
  </si>
  <si>
    <t>1600</t>
  </si>
  <si>
    <t>项目已开工建设，目前完成闲置农房拆除，房车营地、营地已竣工、游客接待中心主体结构施工进度85%</t>
  </si>
  <si>
    <r>
      <rPr>
        <sz val="12"/>
        <color theme="1"/>
        <rFont val="Times New Roman"/>
        <charset val="134"/>
      </rPr>
      <t>5</t>
    </r>
    <r>
      <rPr>
        <sz val="12"/>
        <rFont val="宋体"/>
        <charset val="134"/>
      </rPr>
      <t>月</t>
    </r>
  </si>
  <si>
    <r>
      <rPr>
        <sz val="12"/>
        <rFont val="宋体"/>
        <charset val="134"/>
      </rPr>
      <t>（</t>
    </r>
    <r>
      <rPr>
        <sz val="12"/>
        <rFont val="Times New Roman"/>
        <charset val="134"/>
      </rPr>
      <t>1</t>
    </r>
    <r>
      <rPr>
        <sz val="12"/>
        <rFont val="宋体"/>
        <charset val="134"/>
      </rPr>
      <t>）规划方面尚未完成齐云山镇典口村村庄规划，地块上位规划尚未确定；
（</t>
    </r>
    <r>
      <rPr>
        <sz val="12"/>
        <rFont val="Times New Roman"/>
        <charset val="134"/>
      </rPr>
      <t>2</t>
    </r>
    <r>
      <rPr>
        <sz val="12"/>
        <rFont val="宋体"/>
        <charset val="134"/>
      </rPr>
      <t>）30亩建设营地的土地性质尚未解决；</t>
    </r>
    <r>
      <rPr>
        <sz val="12"/>
        <rFont val="Times New Roman"/>
        <charset val="134"/>
      </rPr>
      <t xml:space="preserve">
</t>
    </r>
    <r>
      <rPr>
        <sz val="12"/>
        <rFont val="宋体"/>
        <charset val="134"/>
      </rPr>
      <t>（</t>
    </r>
    <r>
      <rPr>
        <sz val="12"/>
        <rFont val="Times New Roman"/>
        <charset val="134"/>
      </rPr>
      <t>3</t>
    </r>
    <r>
      <rPr>
        <sz val="12"/>
        <rFont val="宋体"/>
        <charset val="134"/>
      </rPr>
      <t>）租赁的</t>
    </r>
    <r>
      <rPr>
        <sz val="12"/>
        <rFont val="Times New Roman"/>
        <charset val="134"/>
      </rPr>
      <t>6</t>
    </r>
    <r>
      <rPr>
        <sz val="12"/>
        <rFont val="宋体"/>
        <charset val="134"/>
      </rPr>
      <t>间民房尚未开始设计改建，等待集体土地入市政策后才启动相应工作。</t>
    </r>
  </si>
  <si>
    <r>
      <rPr>
        <sz val="12"/>
        <color theme="1"/>
        <rFont val="Times New Roman"/>
        <charset val="134"/>
      </rPr>
      <t>2024</t>
    </r>
    <r>
      <rPr>
        <sz val="12"/>
        <rFont val="宋体"/>
        <charset val="134"/>
      </rPr>
      <t>年</t>
    </r>
    <r>
      <rPr>
        <sz val="12"/>
        <color theme="1"/>
        <rFont val="Times New Roman"/>
        <charset val="134"/>
      </rPr>
      <t>5</t>
    </r>
    <r>
      <rPr>
        <sz val="12"/>
        <rFont val="宋体"/>
        <charset val="134"/>
      </rPr>
      <t>月</t>
    </r>
    <r>
      <rPr>
        <sz val="12"/>
        <color theme="1"/>
        <rFont val="Times New Roman"/>
        <charset val="134"/>
      </rPr>
      <t>-2025</t>
    </r>
    <r>
      <rPr>
        <sz val="12"/>
        <rFont val="宋体"/>
        <charset val="134"/>
      </rPr>
      <t>年</t>
    </r>
    <r>
      <rPr>
        <sz val="12"/>
        <color theme="1"/>
        <rFont val="Times New Roman"/>
        <charset val="134"/>
      </rPr>
      <t>10</t>
    </r>
    <r>
      <rPr>
        <sz val="12"/>
        <rFont val="宋体"/>
        <charset val="134"/>
      </rPr>
      <t>月</t>
    </r>
  </si>
  <si>
    <t>休宁县齐云山镇航天数据中心项目</t>
  </si>
  <si>
    <t>北京遥测技术研究所</t>
  </si>
  <si>
    <r>
      <rPr>
        <sz val="12"/>
        <rFont val="宋体"/>
        <charset val="134"/>
      </rPr>
      <t>占地约</t>
    </r>
    <r>
      <rPr>
        <sz val="12"/>
        <rFont val="Times New Roman"/>
        <charset val="134"/>
      </rPr>
      <t>50</t>
    </r>
    <r>
      <rPr>
        <sz val="12"/>
        <rFont val="宋体"/>
        <charset val="134"/>
      </rPr>
      <t>亩，总建筑面积</t>
    </r>
    <r>
      <rPr>
        <sz val="12"/>
        <rFont val="Times New Roman"/>
        <charset val="134"/>
      </rPr>
      <t>2.57</t>
    </r>
    <r>
      <rPr>
        <sz val="12"/>
        <rFont val="宋体"/>
        <charset val="134"/>
      </rPr>
      <t>万平方米，新建综合楼、实验场坪、数据中心楼、遥感通信测试与标定实验室、仿真评估实验室等、卫星接收塔</t>
    </r>
    <r>
      <rPr>
        <sz val="12"/>
        <rFont val="Times New Roman"/>
        <charset val="134"/>
      </rPr>
      <t>3</t>
    </r>
    <r>
      <rPr>
        <sz val="12"/>
        <rFont val="宋体"/>
        <charset val="134"/>
      </rPr>
      <t>个和临江平台等。</t>
    </r>
  </si>
  <si>
    <r>
      <rPr>
        <sz val="12"/>
        <rFont val="宋体"/>
        <charset val="134"/>
      </rPr>
      <t>完成</t>
    </r>
    <r>
      <rPr>
        <sz val="12"/>
        <rFont val="宋体"/>
        <charset val="134"/>
      </rPr>
      <t>1.7</t>
    </r>
    <r>
      <rPr>
        <sz val="12"/>
        <rFont val="宋体"/>
        <charset val="134"/>
      </rPr>
      <t>万平方米综合楼建设，完成实验场坪及附属设施建设</t>
    </r>
  </si>
  <si>
    <r>
      <rPr>
        <sz val="12"/>
        <rFont val="宋体"/>
        <charset val="134"/>
      </rPr>
      <t>已完成征收</t>
    </r>
    <r>
      <rPr>
        <sz val="12"/>
        <rFont val="Times New Roman"/>
        <charset val="134"/>
      </rPr>
      <t>41.63</t>
    </r>
    <r>
      <rPr>
        <sz val="12"/>
        <rFont val="宋体"/>
        <charset val="134"/>
      </rPr>
      <t>亩</t>
    </r>
  </si>
  <si>
    <t>休宁县齐云山镇航天实验中心项目</t>
  </si>
  <si>
    <t>1300</t>
  </si>
  <si>
    <t>项目三号楼主体结构竣工，目前正在进行内部装饰装修</t>
  </si>
  <si>
    <t>已完成征收41.63亩</t>
  </si>
  <si>
    <r>
      <rPr>
        <sz val="12"/>
        <rFont val="Times New Roman"/>
        <charset val="134"/>
      </rPr>
      <t>2023</t>
    </r>
    <r>
      <rPr>
        <sz val="12"/>
        <rFont val="宋体"/>
        <charset val="134"/>
      </rPr>
      <t>年</t>
    </r>
    <r>
      <rPr>
        <sz val="12"/>
        <rFont val="Times New Roman"/>
        <charset val="134"/>
      </rPr>
      <t>10</t>
    </r>
    <r>
      <rPr>
        <sz val="12"/>
        <rFont val="宋体"/>
        <charset val="134"/>
      </rPr>
      <t>月</t>
    </r>
    <r>
      <rPr>
        <sz val="12"/>
        <rFont val="Times New Roman"/>
        <charset val="134"/>
      </rPr>
      <t>-2025</t>
    </r>
    <r>
      <rPr>
        <sz val="12"/>
        <rFont val="宋体"/>
        <charset val="134"/>
      </rPr>
      <t>年</t>
    </r>
    <r>
      <rPr>
        <sz val="12"/>
        <rFont val="Times New Roman"/>
        <charset val="134"/>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</si>
  <si>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</si>
  <si>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</si>
  <si>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</si>
  <si>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t>240</t>
  </si>
  <si>
    <t>目前亮化施工进度60%</t>
  </si>
  <si>
    <r>
      <rPr>
        <sz val="12"/>
        <color theme="1"/>
        <rFont val="Times New Roman"/>
        <charset val="134"/>
      </rPr>
      <t>2024</t>
    </r>
    <r>
      <rPr>
        <sz val="12"/>
        <rFont val="宋体"/>
        <charset val="134"/>
      </rPr>
      <t>年</t>
    </r>
    <r>
      <rPr>
        <sz val="12"/>
        <color theme="1"/>
        <rFont val="Times New Roman"/>
        <charset val="134"/>
      </rPr>
      <t>10</t>
    </r>
    <r>
      <rPr>
        <sz val="12"/>
        <rFont val="宋体"/>
        <charset val="134"/>
      </rPr>
      <t>月</t>
    </r>
    <r>
      <rPr>
        <sz val="12"/>
        <color theme="1"/>
        <rFont val="Times New Roman"/>
        <charset val="134"/>
      </rPr>
      <t>-2025</t>
    </r>
    <r>
      <rPr>
        <sz val="12"/>
        <rFont val="宋体"/>
        <charset val="134"/>
      </rPr>
      <t>年</t>
    </r>
    <r>
      <rPr>
        <sz val="12"/>
        <color theme="1"/>
        <rFont val="Times New Roman"/>
        <charset val="134"/>
      </rPr>
      <t>4</t>
    </r>
    <r>
      <rPr>
        <sz val="12"/>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</si>
  <si>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</si>
  <si>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</si>
  <si>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</si>
  <si>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</si>
  <si>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color theme="1"/>
        <rFont val="Times New Roman"/>
        <charset val="134"/>
      </rPr>
      <t>“</t>
    </r>
    <r>
      <rPr>
        <sz val="12"/>
        <rFont val="宋体"/>
        <charset val="134"/>
      </rPr>
      <t>归心</t>
    </r>
    <r>
      <rPr>
        <sz val="12"/>
        <color theme="1"/>
        <rFont val="Times New Roman"/>
        <charset val="134"/>
      </rPr>
      <t>·</t>
    </r>
    <r>
      <rPr>
        <sz val="12"/>
        <rFont val="宋体"/>
        <charset val="134"/>
      </rPr>
      <t>叙源</t>
    </r>
    <r>
      <rPr>
        <sz val="12"/>
        <color theme="1"/>
        <rFont val="Times New Roman"/>
        <charset val="134"/>
      </rPr>
      <t>”</t>
    </r>
    <r>
      <rPr>
        <sz val="12"/>
        <rFont val="宋体"/>
        <charset val="134"/>
      </rPr>
      <t>整村民宿乡村振兴项目</t>
    </r>
  </si>
  <si>
    <r>
      <rPr>
        <sz val="12"/>
        <rFont val="宋体"/>
        <charset val="134"/>
      </rPr>
      <t>甘肃陇上江南美丽乡村开发有限公司</t>
    </r>
  </si>
  <si>
    <r>
      <rPr>
        <sz val="12"/>
        <rFont val="宋体"/>
        <charset val="134"/>
      </rPr>
      <t>项目初步选址于黄山市休宁县齐云山镇龙源村叙源组，拟总投资</t>
    </r>
    <r>
      <rPr>
        <sz val="12"/>
        <color theme="1"/>
        <rFont val="Times New Roman"/>
        <charset val="134"/>
      </rPr>
      <t>1.3</t>
    </r>
    <r>
      <rPr>
        <sz val="12"/>
        <rFont val="宋体"/>
        <charset val="134"/>
      </rPr>
      <t>亿元。项目拟对标</t>
    </r>
    <r>
      <rPr>
        <sz val="12"/>
        <color theme="1"/>
        <rFont val="Times New Roman"/>
        <charset val="134"/>
      </rPr>
      <t>“</t>
    </r>
    <r>
      <rPr>
        <sz val="12"/>
        <rFont val="宋体"/>
        <charset val="134"/>
      </rPr>
      <t>乌镇</t>
    </r>
    <r>
      <rPr>
        <sz val="12"/>
        <color theme="1"/>
        <rFont val="Times New Roman"/>
        <charset val="134"/>
      </rPr>
      <t>·</t>
    </r>
    <r>
      <rPr>
        <sz val="12"/>
        <rFont val="宋体"/>
        <charset val="134"/>
      </rPr>
      <t>乌村</t>
    </r>
    <r>
      <rPr>
        <sz val="12"/>
        <color theme="1"/>
        <rFont val="Times New Roman"/>
        <charset val="134"/>
      </rPr>
      <t>”</t>
    </r>
    <r>
      <rPr>
        <sz val="12"/>
        <rFont val="宋体"/>
        <charset val="134"/>
      </rPr>
      <t>模式，结合</t>
    </r>
    <r>
      <rPr>
        <sz val="12"/>
        <color theme="1"/>
        <rFont val="Times New Roman"/>
        <charset val="134"/>
      </rPr>
      <t>“</t>
    </r>
    <r>
      <rPr>
        <sz val="12"/>
        <rFont val="宋体"/>
        <charset val="134"/>
      </rPr>
      <t>一村一品</t>
    </r>
    <r>
      <rPr>
        <sz val="12"/>
        <color theme="1"/>
        <rFont val="Times New Roman"/>
        <charset val="134"/>
      </rPr>
      <t>”</t>
    </r>
    <r>
      <rPr>
        <sz val="12"/>
        <rFont val="宋体"/>
        <charset val="134"/>
      </rPr>
      <t>的发展形式，通过联合当地村委会、村民，利用收储村民自有宅基地和村内集体建设土地。需求配套新建设土地约</t>
    </r>
    <r>
      <rPr>
        <sz val="12"/>
        <color theme="1"/>
        <rFont val="Times New Roman"/>
        <charset val="134"/>
      </rPr>
      <t>21</t>
    </r>
    <r>
      <rPr>
        <sz val="12"/>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</si>
  <si>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</si>
  <si>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</si>
  <si>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</si>
  <si>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rFont val="宋体"/>
        <charset val="134"/>
      </rPr>
      <t>黄山市沉醉文化艺术有限公司</t>
    </r>
  </si>
  <si>
    <r>
      <rPr>
        <sz val="12"/>
        <rFont val="宋体"/>
        <charset val="134"/>
      </rPr>
      <t>租用齐云山镇蓝树林酒店打造具有齐云山地域特色的陶瓷书画艺术中心，引入景德镇陶瓷厂，计划设置</t>
    </r>
    <r>
      <rPr>
        <sz val="12"/>
        <color theme="1"/>
        <rFont val="宋体"/>
        <charset val="134"/>
      </rPr>
      <t>5</t>
    </r>
    <r>
      <rPr>
        <sz val="12"/>
        <rFont val="宋体"/>
        <charset val="134"/>
      </rPr>
      <t>个展厅，</t>
    </r>
    <r>
      <rPr>
        <sz val="12"/>
        <color theme="1"/>
        <rFont val="Times New Roman"/>
        <charset val="134"/>
      </rPr>
      <t>1</t>
    </r>
    <r>
      <rPr>
        <sz val="12"/>
        <rFont val="宋体"/>
        <charset val="134"/>
      </rPr>
      <t>个展厅主要以</t>
    </r>
    <r>
      <rPr>
        <sz val="12"/>
        <color theme="1"/>
        <rFont val="Times New Roman"/>
        <charset val="134"/>
      </rPr>
      <t>“</t>
    </r>
    <r>
      <rPr>
        <sz val="12"/>
        <rFont val="宋体"/>
        <charset val="134"/>
      </rPr>
      <t>天开神秀</t>
    </r>
    <r>
      <rPr>
        <sz val="12"/>
        <color theme="1"/>
        <rFont val="Times New Roman"/>
        <charset val="134"/>
      </rPr>
      <t xml:space="preserve"> </t>
    </r>
    <r>
      <rPr>
        <sz val="12"/>
        <rFont val="宋体"/>
        <charset val="134"/>
      </rPr>
      <t>大美齐云</t>
    </r>
    <r>
      <rPr>
        <sz val="12"/>
        <color theme="1"/>
        <rFont val="Times New Roman"/>
        <charset val="134"/>
      </rPr>
      <t>”</t>
    </r>
    <r>
      <rPr>
        <sz val="12"/>
        <rFont val="宋体"/>
        <charset val="134"/>
      </rPr>
      <t>为主题，展示陶瓷艺术和书画艺术；</t>
    </r>
    <r>
      <rPr>
        <sz val="12"/>
        <color theme="1"/>
        <rFont val="Times New Roman"/>
        <charset val="134"/>
      </rPr>
      <t>2</t>
    </r>
    <r>
      <rPr>
        <sz val="12"/>
        <rFont val="宋体"/>
        <charset val="134"/>
      </rPr>
      <t>个展厅，展示陶瓷用品制作和书画教学展厅；</t>
    </r>
    <r>
      <rPr>
        <sz val="12"/>
        <color theme="1"/>
        <rFont val="Times New Roman"/>
        <charset val="134"/>
      </rPr>
      <t>1</t>
    </r>
    <r>
      <rPr>
        <sz val="12"/>
        <rFont val="宋体"/>
        <charset val="134"/>
      </rPr>
      <t>个展厅主要以办公区域、多功能厅等为主；另附带</t>
    </r>
    <r>
      <rPr>
        <sz val="12"/>
        <color theme="1"/>
        <rFont val="Times New Roman"/>
        <charset val="134"/>
      </rPr>
      <t>1</t>
    </r>
    <r>
      <rPr>
        <sz val="12"/>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</si>
  <si>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</si>
  <si>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</si>
  <si>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</si>
  <si>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134"/>
      </rPr>
      <t>51</t>
    </r>
    <r>
      <rPr>
        <sz val="12"/>
        <rFont val="宋体"/>
        <charset val="134"/>
      </rPr>
      <t>亩，总建筑面积</t>
    </r>
    <r>
      <rPr>
        <sz val="12"/>
        <rFont val="Times New Roman"/>
        <charset val="134"/>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</si>
  <si>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</si>
  <si>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</si>
  <si>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</si>
  <si>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134"/>
      </rPr>
      <t>2020</t>
    </r>
    <r>
      <rPr>
        <sz val="12"/>
        <rFont val="宋体"/>
        <charset val="134"/>
      </rPr>
      <t>年</t>
    </r>
    <r>
      <rPr>
        <sz val="12"/>
        <rFont val="Times New Roman"/>
        <charset val="134"/>
      </rPr>
      <t>3</t>
    </r>
    <r>
      <rPr>
        <sz val="12"/>
        <rFont val="宋体"/>
        <charset val="134"/>
      </rPr>
      <t>月</t>
    </r>
    <r>
      <rPr>
        <sz val="12"/>
        <rFont val="Times New Roman"/>
        <charset val="134"/>
      </rPr>
      <t>-
2025</t>
    </r>
    <r>
      <rPr>
        <sz val="12"/>
        <rFont val="宋体"/>
        <charset val="134"/>
      </rPr>
      <t>年</t>
    </r>
    <r>
      <rPr>
        <sz val="12"/>
        <rFont val="Times New Roman"/>
        <charset val="134"/>
      </rPr>
      <t>12</t>
    </r>
    <r>
      <rPr>
        <sz val="12"/>
        <rFont val="宋体"/>
        <charset val="134"/>
      </rPr>
      <t>月</t>
    </r>
  </si>
  <si>
    <t>半塔花园四期</t>
  </si>
  <si>
    <t>黄山横江半塔房地产开发有限公司</t>
  </si>
  <si>
    <r>
      <rPr>
        <sz val="12"/>
        <rFont val="宋体"/>
        <charset val="134"/>
      </rPr>
      <t>新建</t>
    </r>
    <r>
      <rPr>
        <sz val="12"/>
        <rFont val="Times New Roman"/>
        <charset val="134"/>
      </rPr>
      <t>9</t>
    </r>
    <r>
      <rPr>
        <sz val="12"/>
        <rFont val="宋体"/>
        <charset val="134"/>
      </rPr>
      <t>幢多层住宅，总建筑面积约</t>
    </r>
    <r>
      <rPr>
        <sz val="12"/>
        <rFont val="Times New Roman"/>
        <charset val="134"/>
      </rPr>
      <t>33051</t>
    </r>
    <r>
      <rPr>
        <sz val="12"/>
        <rFont val="宋体"/>
        <charset val="134"/>
      </rPr>
      <t>平方米。</t>
    </r>
  </si>
  <si>
    <r>
      <rPr>
        <sz val="12"/>
        <rFont val="宋体"/>
        <charset val="134"/>
      </rPr>
      <t>完成</t>
    </r>
    <r>
      <rPr>
        <sz val="12"/>
        <rFont val="宋体"/>
        <charset val="134"/>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</si>
  <si>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</si>
  <si>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</si>
  <si>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134"/>
      </rPr>
      <t>2023</t>
    </r>
    <r>
      <rPr>
        <sz val="12"/>
        <rFont val="宋体"/>
        <charset val="134"/>
      </rPr>
      <t>年</t>
    </r>
    <r>
      <rPr>
        <sz val="12"/>
        <rFont val="Times New Roman"/>
        <charset val="134"/>
      </rPr>
      <t>7</t>
    </r>
    <r>
      <rPr>
        <sz val="12"/>
        <rFont val="宋体"/>
        <charset val="134"/>
      </rPr>
      <t>月</t>
    </r>
    <r>
      <rPr>
        <sz val="12"/>
        <rFont val="Times New Roman"/>
        <charset val="134"/>
      </rPr>
      <t>-
2025</t>
    </r>
    <r>
      <rPr>
        <sz val="12"/>
        <rFont val="宋体"/>
        <charset val="134"/>
      </rPr>
      <t>年</t>
    </r>
    <r>
      <rPr>
        <sz val="12"/>
        <rFont val="Times New Roman"/>
        <charset val="134"/>
      </rPr>
      <t>12</t>
    </r>
    <r>
      <rPr>
        <sz val="12"/>
        <rFont val="宋体"/>
        <charset val="134"/>
      </rPr>
      <t>月</t>
    </r>
  </si>
  <si>
    <r>
      <rPr>
        <sz val="12"/>
        <rFont val="宋体"/>
        <charset val="134"/>
      </rPr>
      <t>空铁（绿色）</t>
    </r>
    <r>
      <rPr>
        <sz val="12"/>
        <rFont val="Times New Roman"/>
        <charset val="134"/>
      </rPr>
      <t xml:space="preserve">
</t>
    </r>
    <r>
      <rPr>
        <sz val="12"/>
        <rFont val="宋体"/>
        <charset val="134"/>
      </rPr>
      <t>物流园</t>
    </r>
  </si>
  <si>
    <t>黄山市铁路投资有限公司</t>
  </si>
  <si>
    <r>
      <rPr>
        <sz val="12"/>
        <rFont val="宋体"/>
        <charset val="134"/>
      </rPr>
      <t>占地</t>
    </r>
    <r>
      <rPr>
        <sz val="12"/>
        <rFont val="Times New Roman"/>
        <charset val="134"/>
      </rPr>
      <t>2453</t>
    </r>
    <r>
      <rPr>
        <sz val="12"/>
        <rFont val="宋体"/>
        <charset val="134"/>
      </rPr>
      <t>亩（不含动车所及高铁货运区），依托黄山北高铁存车场和皖赣铁路既有线场，建设普铁货运区、快递分拨、智能仓储等</t>
    </r>
    <r>
      <rPr>
        <sz val="12"/>
        <rFont val="Times New Roman"/>
        <charset val="134"/>
      </rPr>
      <t>9</t>
    </r>
    <r>
      <rPr>
        <sz val="12"/>
        <rFont val="宋体"/>
        <charset val="134"/>
      </rPr>
      <t>个功能区和</t>
    </r>
    <r>
      <rPr>
        <sz val="12"/>
        <rFont val="Times New Roman"/>
        <charset val="134"/>
      </rPr>
      <t>22</t>
    </r>
    <r>
      <rPr>
        <sz val="12"/>
        <rFont val="宋体"/>
        <charset val="134"/>
      </rPr>
      <t>个作业中心。</t>
    </r>
  </si>
  <si>
    <t>完成一号智能仓竣工验收，110kv输变电工程开工建设，力争一号智能仓投入运营</t>
  </si>
  <si>
    <t>黄山高普速铁路综合物流基地项目</t>
  </si>
  <si>
    <t>正在开展物流大道强弱电管井收尾、给水燃气管路铺设、一号智能仓主体钢结构等工程施工。一号智能仓主体完成度达88%</t>
  </si>
  <si>
    <t>剩余东侧地块1棺坟墓未迁移</t>
  </si>
  <si>
    <r>
      <rPr>
        <sz val="12"/>
        <rFont val="Times New Roman"/>
        <charset val="134"/>
      </rPr>
      <t>2022</t>
    </r>
    <r>
      <rPr>
        <sz val="12"/>
        <rFont val="宋体"/>
        <charset val="134"/>
      </rPr>
      <t>年</t>
    </r>
    <r>
      <rPr>
        <sz val="12"/>
        <rFont val="Times New Roman"/>
        <charset val="134"/>
      </rPr>
      <t>4</t>
    </r>
    <r>
      <rPr>
        <sz val="12"/>
        <rFont val="宋体"/>
        <charset val="134"/>
      </rPr>
      <t>月</t>
    </r>
    <r>
      <rPr>
        <sz val="12"/>
        <rFont val="Times New Roman"/>
        <charset val="134"/>
      </rPr>
      <t>-
2025</t>
    </r>
    <r>
      <rPr>
        <sz val="12"/>
        <rFont val="宋体"/>
        <charset val="134"/>
      </rPr>
      <t>年</t>
    </r>
    <r>
      <rPr>
        <sz val="12"/>
        <rFont val="Times New Roman"/>
        <charset val="134"/>
      </rPr>
      <t>12</t>
    </r>
    <r>
      <rPr>
        <sz val="12"/>
        <rFont val="宋体"/>
        <charset val="134"/>
      </rPr>
      <t>月</t>
    </r>
  </si>
  <si>
    <t>幸福里住宅项目</t>
  </si>
  <si>
    <t>黄山杭望置业有限公司</t>
  </si>
  <si>
    <r>
      <rPr>
        <sz val="12"/>
        <rFont val="宋体"/>
        <charset val="134"/>
      </rPr>
      <t>项目总占地面积约</t>
    </r>
    <r>
      <rPr>
        <sz val="12"/>
        <rFont val="Times New Roman"/>
        <charset val="134"/>
      </rPr>
      <t>22.7</t>
    </r>
    <r>
      <rPr>
        <sz val="12"/>
        <rFont val="宋体"/>
        <charset val="134"/>
      </rPr>
      <t>亩，新建</t>
    </r>
    <r>
      <rPr>
        <sz val="12"/>
        <rFont val="Times New Roman"/>
        <charset val="134"/>
      </rPr>
      <t>8</t>
    </r>
    <r>
      <rPr>
        <sz val="12"/>
        <rFont val="宋体"/>
        <charset val="134"/>
      </rPr>
      <t>幢楼，商品住宅</t>
    </r>
    <r>
      <rPr>
        <sz val="12"/>
        <rFont val="Times New Roman"/>
        <charset val="134"/>
      </rPr>
      <t>208</t>
    </r>
    <r>
      <rPr>
        <sz val="12"/>
        <rFont val="宋体"/>
        <charset val="134"/>
      </rPr>
      <t>套，总建筑面积</t>
    </r>
    <r>
      <rPr>
        <sz val="12"/>
        <rFont val="Times New Roman"/>
        <charset val="134"/>
      </rPr>
      <t>28377</t>
    </r>
    <r>
      <rPr>
        <sz val="12"/>
        <rFont val="宋体"/>
        <charset val="134"/>
      </rPr>
      <t>平方米。</t>
    </r>
  </si>
  <si>
    <t>完成地下室建设，主体开工建设</t>
  </si>
  <si>
    <t>黄山幸福里住宅项目</t>
  </si>
  <si>
    <t>已完成项目纳统工作，目前项目已开工建设，其中4幢住宅楼已基本完成建设，正在建设剩余5栋基坑建设完成，正在建设主体部分</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</si>
  <si>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</si>
  <si>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</si>
  <si>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</si>
  <si>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</si>
  <si>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</si>
  <si>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</si>
  <si>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</si>
  <si>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</si>
  <si>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</si>
  <si>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</si>
  <si>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</si>
  <si>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134"/>
      </rPr>
      <t>13</t>
    </r>
    <r>
      <rPr>
        <sz val="12"/>
        <rFont val="宋体"/>
        <charset val="134"/>
      </rPr>
      <t>亩，新建</t>
    </r>
    <r>
      <rPr>
        <sz val="12"/>
        <rFont val="Times New Roman"/>
        <charset val="134"/>
      </rPr>
      <t>3</t>
    </r>
    <r>
      <rPr>
        <sz val="12"/>
        <rFont val="宋体"/>
        <charset val="134"/>
      </rPr>
      <t>幢厂房及</t>
    </r>
    <r>
      <rPr>
        <sz val="12"/>
        <rFont val="Times New Roman"/>
        <charset val="134"/>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</si>
  <si>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</si>
  <si>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134"/>
      </rPr>
      <t>6</t>
    </r>
    <r>
      <rPr>
        <sz val="12"/>
        <rFont val="宋体"/>
        <charset val="134"/>
      </rPr>
      <t>亩，总建筑面积约</t>
    </r>
    <r>
      <rPr>
        <sz val="12"/>
        <rFont val="Times New Roman"/>
        <charset val="134"/>
      </rPr>
      <t>6500</t>
    </r>
    <r>
      <rPr>
        <sz val="12"/>
        <rFont val="宋体"/>
        <charset val="134"/>
      </rPr>
      <t>平方米，拟计划安置单元楼约</t>
    </r>
    <r>
      <rPr>
        <sz val="12"/>
        <rFont val="Times New Roman"/>
        <charset val="134"/>
      </rPr>
      <t>48</t>
    </r>
    <r>
      <rPr>
        <sz val="12"/>
        <rFont val="宋体"/>
        <charset val="134"/>
      </rPr>
      <t>户，同时配套建设附属用房及配电房、道路、停车泊位等附属设施工程。</t>
    </r>
  </si>
  <si>
    <r>
      <rPr>
        <sz val="12"/>
        <rFont val="宋体"/>
        <charset val="134"/>
      </rPr>
      <t>上富琅新村</t>
    </r>
    <r>
      <rPr>
        <sz val="12"/>
        <rFont val="Times New Roman"/>
        <charset val="134"/>
      </rPr>
      <t xml:space="preserve">
</t>
    </r>
    <r>
      <rPr>
        <sz val="12"/>
        <rFont val="宋体"/>
        <charset val="134"/>
      </rPr>
      <t>安置区</t>
    </r>
  </si>
  <si>
    <r>
      <rPr>
        <sz val="12"/>
        <rFont val="宋体"/>
        <charset val="134"/>
      </rPr>
      <t>项目占地约</t>
    </r>
    <r>
      <rPr>
        <sz val="12"/>
        <rFont val="Times New Roman"/>
        <charset val="134"/>
      </rPr>
      <t>10</t>
    </r>
    <r>
      <rPr>
        <sz val="12"/>
        <rFont val="宋体"/>
        <charset val="134"/>
      </rPr>
      <t>亩，拟计划安置联排住宅约</t>
    </r>
    <r>
      <rPr>
        <sz val="12"/>
        <rFont val="Times New Roman"/>
        <charset val="134"/>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</si>
  <si>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</si>
  <si>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</si>
  <si>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</si>
  <si>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</si>
  <si>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</si>
  <si>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</si>
  <si>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134"/>
      </rPr>
      <t xml:space="preserve">
</t>
    </r>
    <r>
      <rPr>
        <sz val="12"/>
        <rFont val="宋体"/>
        <charset val="134"/>
      </rPr>
      <t>冷链仓库</t>
    </r>
  </si>
  <si>
    <t>安徽新华传媒股份有限公司</t>
  </si>
  <si>
    <r>
      <rPr>
        <sz val="12"/>
        <rFont val="宋体"/>
        <charset val="134"/>
      </rPr>
      <t>冷链仓库占地</t>
    </r>
    <r>
      <rPr>
        <sz val="12"/>
        <rFont val="Times New Roman"/>
        <charset val="134"/>
      </rPr>
      <t>15</t>
    </r>
    <r>
      <rPr>
        <sz val="12"/>
        <rFont val="宋体"/>
        <charset val="134"/>
      </rPr>
      <t>亩，总建筑面积</t>
    </r>
    <r>
      <rPr>
        <sz val="12"/>
        <rFont val="Times New Roman"/>
        <charset val="134"/>
      </rPr>
      <t>1.5</t>
    </r>
    <r>
      <rPr>
        <sz val="12"/>
        <rFont val="宋体"/>
        <charset val="134"/>
      </rPr>
      <t>万平方米。</t>
    </r>
  </si>
  <si>
    <r>
      <rPr>
        <sz val="12"/>
        <rFont val="宋体"/>
        <charset val="134"/>
      </rPr>
      <t>鸿威春江丽景</t>
    </r>
    <r>
      <rPr>
        <sz val="12"/>
        <rFont val="Times New Roman"/>
        <charset val="134"/>
      </rPr>
      <t xml:space="preserve">
</t>
    </r>
    <r>
      <rPr>
        <sz val="12"/>
        <rFont val="宋体"/>
        <charset val="134"/>
      </rPr>
      <t>花园（二期）</t>
    </r>
  </si>
  <si>
    <t>黄山万博置业有限公司</t>
  </si>
  <si>
    <r>
      <rPr>
        <sz val="12"/>
        <rFont val="宋体"/>
        <charset val="134"/>
      </rPr>
      <t>项目占地</t>
    </r>
    <r>
      <rPr>
        <sz val="12"/>
        <rFont val="Times New Roman"/>
        <charset val="134"/>
      </rPr>
      <t>240</t>
    </r>
    <r>
      <rPr>
        <sz val="12"/>
        <rFont val="宋体"/>
        <charset val="134"/>
      </rPr>
      <t>亩，总建筑面积</t>
    </r>
    <r>
      <rPr>
        <sz val="12"/>
        <rFont val="Times New Roman"/>
        <charset val="134"/>
      </rPr>
      <t>40</t>
    </r>
    <r>
      <rPr>
        <sz val="12"/>
        <rFont val="宋体"/>
        <charset val="134"/>
      </rPr>
      <t>万平方米，新建多层、高层住宅、酒店及人防工程等，配套建设绿化、供电、给排水等基础设施建设（目前已完成一期</t>
    </r>
    <r>
      <rPr>
        <sz val="12"/>
        <rFont val="Times New Roman"/>
        <charset val="134"/>
      </rPr>
      <t>70</t>
    </r>
    <r>
      <rPr>
        <sz val="12"/>
        <rFont val="宋体"/>
        <charset val="134"/>
      </rPr>
      <t>亩建设）。</t>
    </r>
  </si>
  <si>
    <t>五城镇特色街区</t>
  </si>
  <si>
    <r>
      <rPr>
        <sz val="12"/>
        <rFont val="宋体"/>
        <charset val="134"/>
      </rPr>
      <t>占地</t>
    </r>
    <r>
      <rPr>
        <sz val="12"/>
        <rFont val="Times New Roman"/>
        <charset val="134"/>
      </rPr>
      <t>71</t>
    </r>
    <r>
      <rPr>
        <sz val="12"/>
        <rFont val="宋体"/>
        <charset val="134"/>
      </rPr>
      <t>亩，总建筑面积</t>
    </r>
    <r>
      <rPr>
        <sz val="12"/>
        <rFont val="Times New Roman"/>
        <charset val="134"/>
      </rPr>
      <t>5.3</t>
    </r>
    <r>
      <rPr>
        <sz val="12"/>
        <rFont val="宋体"/>
        <charset val="134"/>
      </rPr>
      <t>万平方米，新建徽派仿古商业街、民宿客栈、景区门楼、标志性雕塑等。</t>
    </r>
  </si>
  <si>
    <t>项目主体完工</t>
  </si>
  <si>
    <t>2-6号楼主体建筑已基本完工，一期建筑基本完工，正在进行排水管道铺设。</t>
  </si>
  <si>
    <r>
      <rPr>
        <sz val="12"/>
        <rFont val="Times New Roman"/>
        <charset val="134"/>
      </rPr>
      <t>2023</t>
    </r>
    <r>
      <rPr>
        <sz val="12"/>
        <rFont val="宋体"/>
        <charset val="134"/>
      </rPr>
      <t>年</t>
    </r>
    <r>
      <rPr>
        <sz val="12"/>
        <rFont val="Times New Roman"/>
        <charset val="134"/>
      </rPr>
      <t>9</t>
    </r>
    <r>
      <rPr>
        <sz val="12"/>
        <rFont val="宋体"/>
        <charset val="134"/>
      </rPr>
      <t>月</t>
    </r>
    <r>
      <rPr>
        <sz val="12"/>
        <rFont val="Times New Roman"/>
        <charset val="134"/>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</si>
  <si>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</si>
  <si>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</si>
  <si>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134"/>
      </rPr>
      <t>10</t>
    </r>
    <r>
      <rPr>
        <sz val="12"/>
        <rFont val="宋体"/>
        <charset val="134"/>
      </rPr>
      <t>亩，总建筑面积</t>
    </r>
    <r>
      <rPr>
        <sz val="12"/>
        <rFont val="Times New Roman"/>
        <charset val="134"/>
      </rPr>
      <t>1.174</t>
    </r>
    <r>
      <rPr>
        <sz val="12"/>
        <rFont val="宋体"/>
        <charset val="134"/>
      </rPr>
      <t>万平方米，新建商住楼</t>
    </r>
    <r>
      <rPr>
        <sz val="12"/>
        <rFont val="Times New Roman"/>
        <charset val="134"/>
      </rPr>
      <t>3幢、景区门楼、配电房等。</t>
    </r>
  </si>
  <si>
    <t>龙湾湖畔二期项目17#、13#、15#楼已封顶；楼内正在进行样板房装修。</t>
  </si>
  <si>
    <t>星洲村道路提升项目</t>
  </si>
  <si>
    <t>县交通运输局、五城镇人民政府</t>
  </si>
  <si>
    <r>
      <rPr>
        <sz val="12"/>
        <rFont val="宋体"/>
        <charset val="134"/>
      </rPr>
      <t>交通类项目：星洲村路面长约</t>
    </r>
    <r>
      <rPr>
        <sz val="12"/>
        <rFont val="Times New Roman"/>
        <charset val="134"/>
      </rPr>
      <t>3000</t>
    </r>
    <r>
      <rPr>
        <sz val="12"/>
        <rFont val="宋体"/>
        <charset val="134"/>
      </rPr>
      <t>米，均宽</t>
    </r>
    <r>
      <rPr>
        <sz val="12"/>
        <rFont val="Times New Roman"/>
        <charset val="134"/>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</si>
  <si>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</si>
  <si>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</si>
  <si>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134"/>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</si>
  <si>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</si>
  <si>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</si>
  <si>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134"/>
      </rPr>
      <t xml:space="preserve">1.政府代建资金保障；
</t>
    </r>
    <r>
      <rPr>
        <sz val="12"/>
        <rFont val="Times New Roman"/>
        <charset val="134"/>
      </rPr>
      <t>2..</t>
    </r>
    <r>
      <rPr>
        <sz val="12"/>
        <rFont val="宋体"/>
        <charset val="134"/>
      </rPr>
      <t xml:space="preserve">规划幼儿园建设问题；
</t>
    </r>
    <r>
      <rPr>
        <sz val="12"/>
        <rFont val="Times New Roman"/>
        <charset val="134"/>
      </rPr>
      <t>3.</t>
    </r>
    <r>
      <rPr>
        <sz val="12"/>
        <rFont val="宋体"/>
        <charset val="134"/>
      </rPr>
      <t>幼儿园门口通道（连接新安大道）</t>
    </r>
    <r>
      <rPr>
        <sz val="12"/>
        <rFont val="Times New Roman"/>
        <charset val="134"/>
      </rPr>
      <t>100</t>
    </r>
    <r>
      <rPr>
        <sz val="12"/>
        <rFont val="宋体"/>
        <charset val="134"/>
      </rPr>
      <t>米建设问题</t>
    </r>
  </si>
  <si>
    <r>
      <rPr>
        <sz val="12"/>
        <rFont val="Times New Roman"/>
        <charset val="134"/>
      </rPr>
      <t>2018</t>
    </r>
    <r>
      <rPr>
        <sz val="12"/>
        <rFont val="宋体"/>
        <charset val="134"/>
      </rPr>
      <t>年</t>
    </r>
    <r>
      <rPr>
        <sz val="12"/>
        <rFont val="Times New Roman"/>
        <charset val="134"/>
      </rPr>
      <t>5</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</si>
  <si>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r>
      <rPr>
        <sz val="12"/>
        <rFont val="宋体"/>
        <charset val="134"/>
      </rPr>
      <t>年产传感器零部件</t>
    </r>
    <r>
      <rPr>
        <sz val="12"/>
        <rFont val="Times New Roman"/>
        <charset val="134"/>
      </rPr>
      <t>720</t>
    </r>
    <r>
      <rPr>
        <sz val="12"/>
        <rFont val="宋体"/>
        <charset val="134"/>
      </rPr>
      <t>万套生产项目</t>
    </r>
  </si>
  <si>
    <r>
      <rPr>
        <sz val="12"/>
        <rFont val="宋体"/>
        <charset val="134"/>
      </rPr>
      <t>黄山市三特传感器部件有限公司</t>
    </r>
  </si>
  <si>
    <r>
      <rPr>
        <sz val="12"/>
        <rFont val="宋体"/>
        <charset val="134"/>
      </rPr>
      <t>项目占地</t>
    </r>
    <r>
      <rPr>
        <sz val="12"/>
        <rFont val="Times New Roman"/>
        <charset val="134"/>
      </rPr>
      <t>7</t>
    </r>
    <r>
      <rPr>
        <sz val="12"/>
        <rFont val="宋体"/>
        <charset val="134"/>
      </rPr>
      <t>亩，新建研发楼、生产车间，总建筑面积</t>
    </r>
    <r>
      <rPr>
        <sz val="12"/>
        <rFont val="Times New Roman"/>
        <charset val="134"/>
      </rPr>
      <t>5000</t>
    </r>
    <r>
      <rPr>
        <sz val="12"/>
        <rFont val="宋体"/>
        <charset val="134"/>
      </rPr>
      <t>平方米；购置开炼机</t>
    </r>
    <r>
      <rPr>
        <sz val="12"/>
        <rFont val="Times New Roman"/>
        <charset val="134"/>
      </rPr>
      <t>3</t>
    </r>
    <r>
      <rPr>
        <sz val="12"/>
        <rFont val="宋体"/>
        <charset val="134"/>
      </rPr>
      <t>台、预成型机</t>
    </r>
    <r>
      <rPr>
        <sz val="12"/>
        <rFont val="Times New Roman"/>
        <charset val="134"/>
      </rPr>
      <t>2</t>
    </r>
    <r>
      <rPr>
        <sz val="12"/>
        <rFont val="宋体"/>
        <charset val="134"/>
      </rPr>
      <t>台、平板加温压力机</t>
    </r>
    <r>
      <rPr>
        <sz val="12"/>
        <rFont val="Times New Roman"/>
        <charset val="134"/>
      </rPr>
      <t>25</t>
    </r>
    <r>
      <rPr>
        <sz val="12"/>
        <rFont val="宋体"/>
        <charset val="134"/>
      </rPr>
      <t>台、恒温烘箱</t>
    </r>
    <r>
      <rPr>
        <sz val="12"/>
        <rFont val="Times New Roman"/>
        <charset val="134"/>
      </rPr>
      <t>2</t>
    </r>
    <r>
      <rPr>
        <sz val="12"/>
        <rFont val="宋体"/>
        <charset val="134"/>
      </rPr>
      <t>台、切条机</t>
    </r>
    <r>
      <rPr>
        <sz val="12"/>
        <rFont val="Times New Roman"/>
        <charset val="134"/>
      </rPr>
      <t>1</t>
    </r>
    <r>
      <rPr>
        <sz val="12"/>
        <rFont val="宋体"/>
        <charset val="134"/>
      </rPr>
      <t>台、钻孔机</t>
    </r>
    <r>
      <rPr>
        <sz val="12"/>
        <rFont val="Times New Roman"/>
        <charset val="134"/>
      </rPr>
      <t>5</t>
    </r>
    <r>
      <rPr>
        <sz val="12"/>
        <rFont val="宋体"/>
        <charset val="134"/>
      </rPr>
      <t>台、模具</t>
    </r>
    <r>
      <rPr>
        <sz val="12"/>
        <rFont val="Times New Roman"/>
        <charset val="134"/>
      </rPr>
      <t>150</t>
    </r>
    <r>
      <rPr>
        <sz val="12"/>
        <rFont val="宋体"/>
        <charset val="134"/>
      </rPr>
      <t>套及</t>
    </r>
    <r>
      <rPr>
        <sz val="12"/>
        <rFont val="Times New Roman"/>
        <charset val="134"/>
      </rPr>
      <t>200KV</t>
    </r>
    <r>
      <rPr>
        <sz val="12"/>
        <rFont val="宋体"/>
        <charset val="134"/>
      </rPr>
      <t>变压器</t>
    </r>
    <r>
      <rPr>
        <sz val="12"/>
        <rFont val="Times New Roman"/>
        <charset val="134"/>
      </rPr>
      <t>1</t>
    </r>
    <r>
      <rPr>
        <sz val="12"/>
        <rFont val="宋体"/>
        <charset val="134"/>
      </rPr>
      <t>台等设备。</t>
    </r>
  </si>
  <si>
    <t>年产传感器零部件720万套生产项目</t>
  </si>
  <si>
    <t>该项目已于2023年2月完成施工许可证办理，完成1#生产车间建设，目前已采购部分设备</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</si>
  <si>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</si>
  <si>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</si>
  <si>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</si>
  <si>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</si>
  <si>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目前已完成项目一期建设，该项目已于2月17日正式运营。</t>
  </si>
  <si>
    <r>
      <rPr>
        <sz val="12"/>
        <rFont val="Times New Roman"/>
        <charset val="134"/>
      </rPr>
      <t>2023</t>
    </r>
    <r>
      <rPr>
        <sz val="12"/>
        <rFont val="宋体"/>
        <charset val="134"/>
      </rPr>
      <t>年</t>
    </r>
    <r>
      <rPr>
        <sz val="12"/>
        <rFont val="Times New Roman"/>
        <charset val="134"/>
      </rPr>
      <t>5</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</si>
  <si>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东望名邸项目</t>
  </si>
  <si>
    <r>
      <rPr>
        <sz val="12"/>
        <rFont val="宋体"/>
        <charset val="134"/>
      </rPr>
      <t>项目占地面积</t>
    </r>
    <r>
      <rPr>
        <sz val="12"/>
        <rFont val="Times New Roman"/>
        <charset val="134"/>
      </rPr>
      <t>48.98</t>
    </r>
    <r>
      <rPr>
        <sz val="12"/>
        <rFont val="宋体"/>
        <charset val="134"/>
      </rPr>
      <t>亩，新建商品房、配电房、物业管理用房、社区养老服务用房等，总建筑面积约</t>
    </r>
    <r>
      <rPr>
        <sz val="12"/>
        <rFont val="Times New Roman"/>
        <charset val="134"/>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</si>
  <si>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</si>
  <si>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</si>
  <si>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134"/>
      </rPr>
      <t>2024</t>
    </r>
    <r>
      <rPr>
        <sz val="12"/>
        <rFont val="宋体"/>
        <charset val="134"/>
      </rPr>
      <t>年</t>
    </r>
    <r>
      <rPr>
        <sz val="12"/>
        <rFont val="Times New Roman"/>
        <charset val="134"/>
      </rPr>
      <t>7</t>
    </r>
    <r>
      <rPr>
        <sz val="12"/>
        <rFont val="宋体"/>
        <charset val="134"/>
      </rPr>
      <t>月</t>
    </r>
    <r>
      <rPr>
        <sz val="12"/>
        <rFont val="Times New Roman"/>
        <charset val="134"/>
      </rPr>
      <t>-2026</t>
    </r>
    <r>
      <rPr>
        <sz val="12"/>
        <rFont val="宋体"/>
        <charset val="134"/>
      </rPr>
      <t>年</t>
    </r>
    <r>
      <rPr>
        <sz val="12"/>
        <rFont val="Times New Roman"/>
        <charset val="134"/>
      </rPr>
      <t>12</t>
    </r>
    <r>
      <rPr>
        <sz val="12"/>
        <rFont val="宋体"/>
        <charset val="134"/>
      </rPr>
      <t>月</t>
    </r>
  </si>
  <si>
    <t>黄山市光荣院</t>
  </si>
  <si>
    <t>市退役军人事务局</t>
  </si>
  <si>
    <r>
      <rPr>
        <sz val="12"/>
        <rFont val="宋体"/>
        <charset val="134"/>
      </rPr>
      <t>项目总体规划占地约</t>
    </r>
    <r>
      <rPr>
        <sz val="12"/>
        <rFont val="Times New Roman"/>
        <charset val="134"/>
      </rPr>
      <t>30.5</t>
    </r>
    <r>
      <rPr>
        <sz val="12"/>
        <rFont val="宋体"/>
        <charset val="134"/>
      </rPr>
      <t>亩，共设置床位</t>
    </r>
    <r>
      <rPr>
        <sz val="12"/>
        <rFont val="Times New Roman"/>
        <charset val="134"/>
      </rPr>
      <t>500</t>
    </r>
    <r>
      <rPr>
        <sz val="12"/>
        <rFont val="宋体"/>
        <charset val="134"/>
      </rPr>
      <t>张，总建筑面积约</t>
    </r>
    <r>
      <rPr>
        <sz val="12"/>
        <rFont val="Times New Roman"/>
        <charset val="134"/>
      </rPr>
      <t>17500</t>
    </r>
    <r>
      <rPr>
        <sz val="12"/>
        <rFont val="宋体"/>
        <charset val="134"/>
      </rPr>
      <t>平方米，分三期建设。其中一期建设包括综合楼、康复中心及康养楼，建筑面积约</t>
    </r>
    <r>
      <rPr>
        <sz val="12"/>
        <rFont val="Times New Roman"/>
        <charset val="134"/>
      </rPr>
      <t>10000</t>
    </r>
    <r>
      <rPr>
        <sz val="12"/>
        <rFont val="宋体"/>
        <charset val="134"/>
      </rPr>
      <t>平方米，设置</t>
    </r>
    <r>
      <rPr>
        <sz val="12"/>
        <rFont val="Times New Roman"/>
        <charset val="134"/>
      </rPr>
      <t>200</t>
    </r>
    <r>
      <rPr>
        <sz val="12"/>
        <rFont val="宋体"/>
        <charset val="134"/>
      </rPr>
      <t>张位；二期、三期分别增设一栋康养楼，</t>
    </r>
    <r>
      <rPr>
        <sz val="12"/>
        <rFont val="Times New Roman"/>
        <charset val="134"/>
      </rPr>
      <t>300</t>
    </r>
    <r>
      <rPr>
        <sz val="12"/>
        <rFont val="宋体"/>
        <charset val="134"/>
      </rPr>
      <t>张床位，建筑面积约</t>
    </r>
    <r>
      <rPr>
        <sz val="12"/>
        <rFont val="Times New Roman"/>
        <charset val="134"/>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</si>
  <si>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134"/>
      </rPr>
      <t>10000</t>
    </r>
    <r>
      <rPr>
        <sz val="12"/>
        <rFont val="宋体"/>
        <charset val="134"/>
      </rPr>
      <t>平方米</t>
    </r>
  </si>
  <si>
    <t>正在开展土石方平整工作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</si>
  <si>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</si>
  <si>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</si>
  <si>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134"/>
      </rPr>
      <t>023</t>
    </r>
    <r>
      <rPr>
        <sz val="12"/>
        <rFont val="宋体"/>
        <charset val="134"/>
      </rPr>
      <t>县道北侧，主要建设内容为清除杂草、边坡开挖及回填方、机械运土石方、平整场地、路基工程等。</t>
    </r>
  </si>
  <si>
    <t>已完成95%工程量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</si>
  <si>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</si>
  <si>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</si>
  <si>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-2024</t>
    </r>
    <r>
      <rPr>
        <sz val="12"/>
        <rFont val="宋体"/>
        <charset val="134"/>
      </rPr>
      <t>年</t>
    </r>
    <r>
      <rPr>
        <sz val="12"/>
        <rFont val="Times New Roman"/>
        <charset val="134"/>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</si>
  <si>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</si>
  <si>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</si>
  <si>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已完成工程量45%</t>
  </si>
  <si>
    <r>
      <rPr>
        <sz val="12"/>
        <rFont val="宋体"/>
        <charset val="134"/>
      </rPr>
      <t>原招标后，施工单位已进场。后施工单位书面放弃该工程施工。目前已对接交易中心、财政局重新开展招标，</t>
    </r>
    <r>
      <rPr>
        <sz val="12"/>
        <rFont val="Times New Roman"/>
        <charset val="134"/>
      </rPr>
      <t>3</t>
    </r>
    <r>
      <rPr>
        <sz val="12"/>
        <rFont val="宋体"/>
        <charset val="134"/>
      </rPr>
      <t>月</t>
    </r>
    <r>
      <rPr>
        <sz val="12"/>
        <rFont val="Times New Roman"/>
        <charset val="134"/>
      </rPr>
      <t>25</t>
    </r>
    <r>
      <rPr>
        <sz val="12"/>
        <rFont val="宋体"/>
        <charset val="134"/>
      </rPr>
      <t>日挂网。</t>
    </r>
  </si>
  <si>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-2024</t>
    </r>
    <r>
      <rPr>
        <sz val="12"/>
        <rFont val="宋体"/>
        <charset val="134"/>
      </rPr>
      <t>年</t>
    </r>
    <r>
      <rPr>
        <sz val="12"/>
        <rFont val="Times New Roman"/>
        <charset val="134"/>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</si>
  <si>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</si>
  <si>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134"/>
      </rPr>
      <t>230</t>
    </r>
    <r>
      <rPr>
        <sz val="12"/>
        <rFont val="宋体"/>
        <charset val="134"/>
      </rPr>
      <t>米，路幅宽</t>
    </r>
    <r>
      <rPr>
        <sz val="12"/>
        <rFont val="Times New Roman"/>
        <charset val="134"/>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</si>
  <si>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</si>
  <si>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</si>
  <si>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134"/>
      </rPr>
      <t>1.</t>
    </r>
    <r>
      <rPr>
        <sz val="12"/>
        <rFont val="宋体"/>
        <charset val="134"/>
      </rPr>
      <t>项目资金未下达</t>
    </r>
    <r>
      <rPr>
        <sz val="12"/>
        <rFont val="Times New Roman"/>
        <charset val="134"/>
      </rPr>
      <t xml:space="preserve">
2.</t>
    </r>
    <r>
      <rPr>
        <sz val="12"/>
        <rFont val="宋体"/>
        <charset val="134"/>
      </rPr>
      <t>林地、建设用地未完成批复</t>
    </r>
  </si>
  <si>
    <r>
      <rPr>
        <sz val="12"/>
        <rFont val="Times New Roman"/>
        <charset val="134"/>
      </rPr>
      <t>2024</t>
    </r>
    <r>
      <rPr>
        <sz val="12"/>
        <rFont val="宋体"/>
        <charset val="134"/>
      </rPr>
      <t>年</t>
    </r>
    <r>
      <rPr>
        <sz val="12"/>
        <rFont val="Times New Roman"/>
        <charset val="134"/>
      </rPr>
      <t>5</t>
    </r>
    <r>
      <rPr>
        <sz val="12"/>
        <rFont val="宋体"/>
        <charset val="134"/>
      </rPr>
      <t>月</t>
    </r>
    <r>
      <rPr>
        <sz val="12"/>
        <rFont val="Times New Roman"/>
        <charset val="134"/>
      </rPr>
      <t>-2024</t>
    </r>
    <r>
      <rPr>
        <sz val="12"/>
        <rFont val="宋体"/>
        <charset val="134"/>
      </rPr>
      <t>年</t>
    </r>
    <r>
      <rPr>
        <sz val="12"/>
        <rFont val="Times New Roman"/>
        <charset val="134"/>
      </rPr>
      <t>10</t>
    </r>
    <r>
      <rPr>
        <sz val="12"/>
        <rFont val="宋体"/>
        <charset val="134"/>
      </rPr>
      <t>月</t>
    </r>
  </si>
  <si>
    <r>
      <rPr>
        <sz val="12"/>
        <rFont val="宋体"/>
        <charset val="134"/>
      </rPr>
      <t>东临溪镇年产</t>
    </r>
    <r>
      <rPr>
        <sz val="12"/>
        <rFont val="Times New Roman"/>
        <charset val="134"/>
      </rPr>
      <t>50</t>
    </r>
    <r>
      <rPr>
        <sz val="12"/>
        <rFont val="宋体"/>
        <charset val="134"/>
      </rPr>
      <t>万吨新型建材生产项目</t>
    </r>
  </si>
  <si>
    <t>休宁县齐云砂石资源开发服务有限工公司</t>
  </si>
  <si>
    <r>
      <rPr>
        <sz val="12"/>
        <rFont val="宋体"/>
        <charset val="134"/>
      </rPr>
      <t>项目占地</t>
    </r>
    <r>
      <rPr>
        <sz val="12"/>
        <rFont val="Times New Roman"/>
        <charset val="134"/>
      </rPr>
      <t>19.55</t>
    </r>
    <r>
      <rPr>
        <sz val="12"/>
        <rFont val="宋体"/>
        <charset val="134"/>
      </rPr>
      <t>亩，新建厂房</t>
    </r>
    <r>
      <rPr>
        <sz val="12"/>
        <rFont val="Times New Roman"/>
        <charset val="134"/>
      </rPr>
      <t>3800</t>
    </r>
    <r>
      <rPr>
        <sz val="12"/>
        <rFont val="宋体"/>
        <charset val="134"/>
      </rPr>
      <t>平方米及办公用房</t>
    </r>
    <r>
      <rPr>
        <sz val="12"/>
        <rFont val="Times New Roman"/>
        <charset val="134"/>
      </rPr>
      <t>400</t>
    </r>
    <r>
      <rPr>
        <sz val="12"/>
        <rFont val="宋体"/>
        <charset val="134"/>
      </rPr>
      <t>平方米，购置日产</t>
    </r>
    <r>
      <rPr>
        <sz val="12"/>
        <rFont val="Times New Roman"/>
        <charset val="134"/>
      </rPr>
      <t>2000</t>
    </r>
    <r>
      <rPr>
        <sz val="12"/>
        <rFont val="宋体"/>
        <charset val="134"/>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</si>
  <si>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</si>
  <si>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</si>
  <si>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</si>
  <si>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</si>
  <si>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</si>
  <si>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</si>
  <si>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</si>
  <si>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134"/>
      </rPr>
      <t>110</t>
    </r>
    <r>
      <rPr>
        <sz val="12"/>
        <rFont val="宋体"/>
        <charset val="134"/>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</si>
  <si>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</si>
  <si>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</si>
  <si>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134"/>
      </rPr>
      <t>27.02</t>
    </r>
    <r>
      <rPr>
        <sz val="12"/>
        <rFont val="宋体"/>
        <charset val="134"/>
      </rPr>
      <t>亩（其中</t>
    </r>
    <r>
      <rPr>
        <sz val="12"/>
        <rFont val="Times New Roman"/>
        <charset val="134"/>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</si>
  <si>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</si>
  <si>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</si>
  <si>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</si>
  <si>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</si>
  <si>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</si>
  <si>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134"/>
      </rPr>
      <t>1</t>
    </r>
    <r>
      <rPr>
        <sz val="12"/>
        <rFont val="宋体"/>
        <charset val="134"/>
      </rPr>
      <t>、皖南高质量智慧农业示范基地建设</t>
    </r>
    <r>
      <rPr>
        <sz val="12"/>
        <rFont val="Times New Roman"/>
        <charset val="134"/>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134"/>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134"/>
      </rPr>
      <t xml:space="preserve">
3</t>
    </r>
    <r>
      <rPr>
        <sz val="12"/>
        <rFont val="宋体"/>
        <charset val="134"/>
      </rPr>
      <t>、周边水系综合治理补短板工程防洪一级堤坝工程</t>
    </r>
    <r>
      <rPr>
        <sz val="12"/>
        <rFont val="Times New Roman"/>
        <charset val="134"/>
      </rPr>
      <t>3.5</t>
    </r>
    <r>
      <rPr>
        <sz val="12"/>
        <rFont val="宋体"/>
        <charset val="134"/>
      </rPr>
      <t>千米，防洪标准为</t>
    </r>
    <r>
      <rPr>
        <sz val="12"/>
        <rFont val="Times New Roman"/>
        <charset val="134"/>
      </rPr>
      <t>20</t>
    </r>
    <r>
      <rPr>
        <sz val="12"/>
        <rFont val="宋体"/>
        <charset val="134"/>
      </rPr>
      <t>年一遇；沿岸环境生态修复工程；面源污染治理工程。</t>
    </r>
    <r>
      <rPr>
        <sz val="12"/>
        <rFont val="Times New Roman"/>
        <charset val="134"/>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134"/>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</si>
  <si>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</si>
  <si>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</si>
  <si>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</si>
  <si>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134"/>
      </rPr>
      <t>1216</t>
    </r>
    <r>
      <rPr>
        <sz val="12"/>
        <rFont val="宋体"/>
        <charset val="134"/>
      </rPr>
      <t>米，宽</t>
    </r>
    <r>
      <rPr>
        <sz val="12"/>
        <rFont val="Times New Roman"/>
        <charset val="134"/>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</si>
  <si>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</si>
  <si>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</si>
  <si>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</si>
  <si>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</si>
  <si>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</si>
  <si>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134"/>
      </rPr>
      <t>芳口村沿率水及叉水河岸修建生态护岸</t>
    </r>
    <r>
      <rPr>
        <sz val="12"/>
        <rFont val="Times New Roman"/>
        <charset val="134"/>
      </rPr>
      <t>2.02</t>
    </r>
    <r>
      <rPr>
        <sz val="12"/>
        <rFont val="宋体"/>
        <charset val="134"/>
      </rPr>
      <t>千米，并对沿线生态进行修复，修复面积约</t>
    </r>
    <r>
      <rPr>
        <sz val="12"/>
        <rFont val="Times New Roman"/>
        <charset val="134"/>
      </rPr>
      <t>2.0155</t>
    </r>
    <r>
      <rPr>
        <sz val="12"/>
        <rFont val="宋体"/>
        <charset val="134"/>
      </rPr>
      <t>万平方米、中心主干渠修复</t>
    </r>
    <r>
      <rPr>
        <sz val="12"/>
        <rFont val="Times New Roman"/>
        <charset val="134"/>
      </rPr>
      <t>1.577</t>
    </r>
    <r>
      <rPr>
        <sz val="12"/>
        <rFont val="宋体"/>
        <charset val="134"/>
      </rPr>
      <t>千米。修建村庄及沿河</t>
    </r>
    <r>
      <rPr>
        <sz val="12"/>
        <rFont val="Times New Roman"/>
        <charset val="134"/>
      </rPr>
      <t>d300-d400</t>
    </r>
    <r>
      <rPr>
        <sz val="12"/>
        <rFont val="宋体"/>
        <charset val="134"/>
      </rPr>
      <t>截污管道</t>
    </r>
    <r>
      <rPr>
        <sz val="12"/>
        <rFont val="Times New Roman"/>
        <charset val="134"/>
      </rPr>
      <t>10.77</t>
    </r>
    <r>
      <rPr>
        <sz val="12"/>
        <rFont val="宋体"/>
        <charset val="134"/>
      </rPr>
      <t>千米，村庄路面恢复</t>
    </r>
    <r>
      <rPr>
        <sz val="12"/>
        <rFont val="Times New Roman"/>
        <charset val="134"/>
      </rPr>
      <t>2.654</t>
    </r>
    <r>
      <rPr>
        <sz val="12"/>
        <rFont val="宋体"/>
        <charset val="134"/>
      </rPr>
      <t>万平方米，村庄内部新建沟渠</t>
    </r>
    <r>
      <rPr>
        <sz val="12"/>
        <rFont val="Times New Roman"/>
        <charset val="134"/>
      </rPr>
      <t>1.276</t>
    </r>
    <r>
      <rPr>
        <sz val="12"/>
        <rFont val="宋体"/>
        <charset val="134"/>
      </rPr>
      <t>千米，沟渠清淤</t>
    </r>
    <r>
      <rPr>
        <sz val="12"/>
        <rFont val="Times New Roman"/>
        <charset val="134"/>
      </rPr>
      <t>3785</t>
    </r>
    <r>
      <rPr>
        <sz val="12"/>
        <rFont val="宋体"/>
        <charset val="134"/>
      </rPr>
      <t>立方米。</t>
    </r>
  </si>
  <si>
    <t>1.新安江流域（率水段）已完成招标，基本完成征地工作；
2.资金已由县农水局落实新安江流域治理专项资金；
3.正在开展芳口村枧东区域污水管网工程。</t>
  </si>
  <si>
    <r>
      <rPr>
        <sz val="12"/>
        <rFont val="Times New Roman"/>
        <charset val="134"/>
      </rPr>
      <t>1.</t>
    </r>
    <r>
      <rPr>
        <sz val="12"/>
        <rFont val="宋体"/>
        <charset val="134"/>
      </rPr>
      <t>由于设计方案正在编制，所以用地范围红线未确定；</t>
    </r>
    <r>
      <rPr>
        <sz val="12"/>
        <rFont val="Times New Roman"/>
        <charset val="134"/>
      </rPr>
      <t xml:space="preserve">
2.</t>
    </r>
    <r>
      <rPr>
        <sz val="12"/>
        <rFont val="宋体"/>
        <charset val="134"/>
      </rPr>
      <t>征地资金未明确。</t>
    </r>
  </si>
  <si>
    <t>蓝田镇宜居宜业和美乡村项目</t>
  </si>
  <si>
    <r>
      <rPr>
        <sz val="12"/>
        <rFont val="宋体"/>
        <charset val="134"/>
      </rPr>
      <t>围绕</t>
    </r>
    <r>
      <rPr>
        <sz val="12"/>
        <rFont val="Times New Roman"/>
        <charset val="134"/>
      </rPr>
      <t>“</t>
    </r>
    <r>
      <rPr>
        <sz val="12"/>
        <rFont val="宋体"/>
        <charset val="134"/>
      </rPr>
      <t>一路一馆一饮一游园一景点两整治两基地</t>
    </r>
    <r>
      <rPr>
        <sz val="12"/>
        <rFont val="Times New Roman"/>
        <charset val="134"/>
      </rPr>
      <t>”</t>
    </r>
    <r>
      <rPr>
        <sz val="12"/>
        <rFont val="宋体"/>
        <charset val="134"/>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134"/>
      </rPr>
      <t>7</t>
    </r>
    <r>
      <rPr>
        <sz val="12"/>
        <rFont val="宋体"/>
        <charset val="134"/>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</si>
  <si>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</si>
  <si>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</si>
  <si>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</si>
  <si>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</si>
  <si>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</si>
  <si>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</si>
  <si>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</si>
  <si>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</si>
  <si>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</si>
  <si>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134"/>
      </rPr>
      <t>13</t>
    </r>
    <r>
      <rPr>
        <sz val="12"/>
        <rFont val="宋体"/>
        <charset val="134"/>
      </rPr>
      <t>栋农房（其中</t>
    </r>
    <r>
      <rPr>
        <sz val="12"/>
        <rFont val="Times New Roman"/>
        <charset val="134"/>
      </rPr>
      <t>9</t>
    </r>
    <r>
      <rPr>
        <sz val="12"/>
        <rFont val="宋体"/>
        <charset val="134"/>
      </rPr>
      <t>栋闲置），引入社会资本进行整村收储、整村打造具备当地景观特色的民宿群。</t>
    </r>
  </si>
  <si>
    <r>
      <rPr>
        <sz val="12"/>
        <rFont val="Times New Roman"/>
        <charset val="134"/>
      </rPr>
      <t>80</t>
    </r>
    <r>
      <rPr>
        <sz val="12"/>
        <rFont val="宋体"/>
        <charset val="134"/>
      </rPr>
      <t>（均为耕地，系流转，流转后保留土地使用性质和原貌）</t>
    </r>
  </si>
  <si>
    <r>
      <rPr>
        <sz val="12"/>
        <rFont val="Times New Roman"/>
        <charset val="134"/>
      </rPr>
      <t>13</t>
    </r>
    <r>
      <rPr>
        <sz val="12"/>
        <rFont val="宋体"/>
        <charset val="134"/>
      </rPr>
      <t>（收储用于民宿打造）</t>
    </r>
  </si>
  <si>
    <t>休宁县溪口镇乡村振兴示范区建设项目</t>
  </si>
  <si>
    <t>溪口镇
人民政府</t>
  </si>
  <si>
    <r>
      <rPr>
        <sz val="12"/>
        <rFont val="Times New Roman"/>
        <charset val="134"/>
      </rPr>
      <t>1.</t>
    </r>
    <r>
      <rPr>
        <sz val="12"/>
        <rFont val="宋体"/>
        <charset val="134"/>
      </rPr>
      <t>建设镇区停车场</t>
    </r>
    <r>
      <rPr>
        <sz val="12"/>
        <rFont val="Times New Roman"/>
        <charset val="134"/>
      </rPr>
      <t>3200</t>
    </r>
    <r>
      <rPr>
        <sz val="12"/>
        <rFont val="宋体"/>
        <charset val="134"/>
      </rPr>
      <t>平方米，其中木梨硔接待中心停车场</t>
    </r>
    <r>
      <rPr>
        <sz val="12"/>
        <rFont val="Times New Roman"/>
        <charset val="134"/>
      </rPr>
      <t>2000</t>
    </r>
    <r>
      <rPr>
        <sz val="12"/>
        <rFont val="宋体"/>
        <charset val="134"/>
      </rPr>
      <t>平方米，建设附属护岸</t>
    </r>
    <r>
      <rPr>
        <sz val="12"/>
        <rFont val="Times New Roman"/>
        <charset val="134"/>
      </rPr>
      <t>700</t>
    </r>
    <r>
      <rPr>
        <sz val="12"/>
        <rFont val="宋体"/>
        <charset val="134"/>
      </rPr>
      <t>米等。</t>
    </r>
    <r>
      <rPr>
        <sz val="12"/>
        <rFont val="Times New Roman"/>
        <charset val="134"/>
      </rPr>
      <t xml:space="preserve">
2.</t>
    </r>
    <r>
      <rPr>
        <sz val="12"/>
        <rFont val="宋体"/>
        <charset val="134"/>
      </rPr>
      <t>对阳干村旅游基础设施进行提升改造，包括道路、供水、雨污水管网三线下地、路灯等。</t>
    </r>
    <r>
      <rPr>
        <sz val="12"/>
        <rFont val="Times New Roman"/>
        <charset val="134"/>
      </rPr>
      <t xml:space="preserve">
3.</t>
    </r>
    <r>
      <rPr>
        <sz val="12"/>
        <rFont val="宋体"/>
        <charset val="134"/>
      </rPr>
      <t>收储土地</t>
    </r>
    <r>
      <rPr>
        <sz val="12"/>
        <rFont val="Times New Roman"/>
        <charset val="134"/>
      </rPr>
      <t>3</t>
    </r>
    <r>
      <rPr>
        <sz val="12"/>
        <rFont val="宋体"/>
        <charset val="134"/>
      </rPr>
      <t>亩，包括地上附着房屋，建设农产品集散中心</t>
    </r>
    <r>
      <rPr>
        <sz val="12"/>
        <rFont val="Times New Roman"/>
        <charset val="134"/>
      </rPr>
      <t>2000</t>
    </r>
    <r>
      <rPr>
        <sz val="12"/>
        <rFont val="宋体"/>
        <charset val="134"/>
      </rPr>
      <t>平方米，配套建设道路、绿化、供水、供电工程（高低压）工程，空调、排水及消防工程，亮化工程，大门、围墙等附属设施。</t>
    </r>
    <r>
      <rPr>
        <sz val="12"/>
        <rFont val="Times New Roman"/>
        <charset val="134"/>
      </rPr>
      <t xml:space="preserve">
4.</t>
    </r>
    <r>
      <rPr>
        <sz val="12"/>
        <rFont val="宋体"/>
        <charset val="134"/>
      </rPr>
      <t>打造</t>
    </r>
    <r>
      <rPr>
        <sz val="12"/>
        <rFont val="Times New Roman"/>
        <charset val="134"/>
      </rPr>
      <t>“</t>
    </r>
    <r>
      <rPr>
        <sz val="12"/>
        <rFont val="宋体"/>
        <charset val="134"/>
      </rPr>
      <t>心安双溪</t>
    </r>
    <r>
      <rPr>
        <sz val="12"/>
        <rFont val="Times New Roman"/>
        <charset val="134"/>
      </rPr>
      <t>”</t>
    </r>
    <r>
      <rPr>
        <sz val="12"/>
        <rFont val="宋体"/>
        <charset val="134"/>
      </rPr>
      <t>民宿工程，对溪口桥头原法庭和派出所公产房进行收储并进行改造和利用，对沿线及对岸风貌进行整治，包括雨污水管网、强弱电下地、旅游步道建设、路灯等。</t>
    </r>
  </si>
  <si>
    <r>
      <rPr>
        <sz val="12"/>
        <rFont val="宋体"/>
        <charset val="134"/>
      </rPr>
      <t>1.</t>
    </r>
    <r>
      <rPr>
        <sz val="12"/>
        <rFont val="宋体"/>
        <charset val="134"/>
      </rPr>
      <t>完成农产品集散中心建设并竣工投入运营；</t>
    </r>
    <r>
      <rPr>
        <sz val="12"/>
        <rFont val="宋体"/>
        <charset val="134"/>
      </rPr>
      <t>2.</t>
    </r>
    <r>
      <rPr>
        <sz val="12"/>
        <rFont val="宋体"/>
        <charset val="134"/>
      </rPr>
      <t>完成</t>
    </r>
    <r>
      <rPr>
        <sz val="12"/>
        <rFont val="宋体"/>
        <charset val="134"/>
      </rPr>
      <t>“</t>
    </r>
    <r>
      <rPr>
        <sz val="12"/>
        <rFont val="宋体"/>
        <charset val="134"/>
      </rPr>
      <t>心安双溪</t>
    </r>
    <r>
      <rPr>
        <sz val="12"/>
        <rFont val="宋体"/>
        <charset val="134"/>
      </rPr>
      <t>”</t>
    </r>
    <r>
      <rPr>
        <sz val="12"/>
        <rFont val="宋体"/>
        <charset val="134"/>
      </rPr>
      <t>民宿项目建设并运营；</t>
    </r>
    <r>
      <rPr>
        <sz val="12"/>
        <rFont val="宋体"/>
        <charset val="134"/>
      </rPr>
      <t>3.</t>
    </r>
    <r>
      <rPr>
        <sz val="12"/>
        <rFont val="宋体"/>
        <charset val="134"/>
      </rPr>
      <t>完成滨江生态停车场建设</t>
    </r>
  </si>
  <si>
    <t>溪口镇乡村基础设施建设项目、溪口镇人居环境整治项目、滨江生态停车场项目、溪口镇农贸市场及附属设施建设项目</t>
  </si>
  <si>
    <r>
      <rPr>
        <sz val="12"/>
        <rFont val="Times New Roman"/>
        <charset val="134"/>
      </rPr>
      <t>1.</t>
    </r>
    <r>
      <rPr>
        <sz val="12"/>
        <rFont val="宋体"/>
        <charset val="134"/>
      </rPr>
      <t>阳干村完成石板路铺设</t>
    </r>
    <r>
      <rPr>
        <sz val="12"/>
        <rFont val="Times New Roman"/>
        <charset val="134"/>
      </rPr>
      <t>2000</t>
    </r>
    <r>
      <rPr>
        <sz val="12"/>
        <rFont val="宋体"/>
        <charset val="134"/>
      </rPr>
      <t>米，配套自来水、雨水、弱电管网</t>
    </r>
    <r>
      <rPr>
        <sz val="12"/>
        <rFont val="Times New Roman"/>
        <charset val="134"/>
      </rPr>
      <t>2000</t>
    </r>
    <r>
      <rPr>
        <sz val="12"/>
        <rFont val="宋体"/>
        <charset val="134"/>
      </rPr>
      <t>米，完成健身广场、村标等节点打造，完成三线下地改造，阳干入村道路及停车场工程混凝土挡墙完成</t>
    </r>
    <r>
      <rPr>
        <sz val="12"/>
        <rFont val="Times New Roman"/>
        <charset val="134"/>
      </rPr>
      <t>900</t>
    </r>
    <r>
      <rPr>
        <sz val="12"/>
        <rFont val="宋体"/>
        <charset val="134"/>
      </rPr>
      <t>米。水沟完成</t>
    </r>
    <r>
      <rPr>
        <sz val="12"/>
        <rFont val="Times New Roman"/>
        <charset val="134"/>
      </rPr>
      <t>390</t>
    </r>
    <r>
      <rPr>
        <sz val="12"/>
        <rFont val="宋体"/>
        <charset val="134"/>
      </rPr>
      <t>米</t>
    </r>
    <r>
      <rPr>
        <sz val="12"/>
        <rFont val="Times New Roman"/>
        <charset val="134"/>
      </rPr>
      <t>,</t>
    </r>
    <r>
      <rPr>
        <sz val="12"/>
        <rFont val="宋体"/>
        <charset val="134"/>
      </rPr>
      <t>水稳层完成</t>
    </r>
    <r>
      <rPr>
        <sz val="12"/>
        <rFont val="Times New Roman"/>
        <charset val="134"/>
      </rPr>
      <t>1800</t>
    </r>
    <r>
      <rPr>
        <sz val="12"/>
        <rFont val="宋体"/>
        <charset val="134"/>
      </rPr>
      <t>平方米，沥青面层完成</t>
    </r>
    <r>
      <rPr>
        <sz val="12"/>
        <rFont val="Times New Roman"/>
        <charset val="134"/>
      </rPr>
      <t>1800</t>
    </r>
    <r>
      <rPr>
        <sz val="12"/>
        <rFont val="宋体"/>
        <charset val="134"/>
      </rPr>
      <t>平方米，停车场公厕完成，桥头节点完成碎拼石板园路、水稳层铺设、草坪铺设、景观平台及台阶安装大理石面层，台阶扶手安装，凉亭改造；</t>
    </r>
    <r>
      <rPr>
        <sz val="12"/>
        <rFont val="Times New Roman"/>
        <charset val="134"/>
      </rPr>
      <t xml:space="preserve">                                                                                                                                                       2.</t>
    </r>
    <r>
      <rPr>
        <sz val="12"/>
        <rFont val="宋体"/>
        <charset val="134"/>
      </rPr>
      <t>综合服务用房土地平整完成</t>
    </r>
    <r>
      <rPr>
        <sz val="12"/>
        <rFont val="Times New Roman"/>
        <charset val="134"/>
      </rPr>
      <t>10</t>
    </r>
    <r>
      <rPr>
        <sz val="12"/>
        <rFont val="宋体"/>
        <charset val="134"/>
      </rPr>
      <t>亩；</t>
    </r>
    <r>
      <rPr>
        <sz val="12"/>
        <rFont val="Times New Roman"/>
        <charset val="134"/>
      </rPr>
      <t xml:space="preserve">                                                                                                                                                                                                                                                                             3.</t>
    </r>
    <r>
      <rPr>
        <sz val="12"/>
        <rFont val="宋体"/>
        <charset val="134"/>
      </rPr>
      <t>下街</t>
    </r>
    <r>
      <rPr>
        <sz val="12"/>
        <rFont val="Times New Roman"/>
        <charset val="134"/>
      </rPr>
      <t>400</t>
    </r>
    <r>
      <rPr>
        <sz val="12"/>
        <rFont val="宋体"/>
        <charset val="134"/>
      </rPr>
      <t>米挡土墙墙身完成，人行道破除，弱电管网安装</t>
    </r>
    <r>
      <rPr>
        <sz val="12"/>
        <rFont val="Times New Roman"/>
        <charset val="134"/>
      </rPr>
      <t>500</t>
    </r>
    <r>
      <rPr>
        <sz val="12"/>
        <rFont val="宋体"/>
        <charset val="134"/>
      </rPr>
      <t>米，水稳层铺设完成</t>
    </r>
    <r>
      <rPr>
        <sz val="12"/>
        <rFont val="Times New Roman"/>
        <charset val="134"/>
      </rPr>
      <t>1200</t>
    </r>
    <r>
      <rPr>
        <sz val="12"/>
        <rFont val="宋体"/>
        <charset val="134"/>
      </rPr>
      <t>平米，红麻石护栏安装，人行道浇筑完成</t>
    </r>
    <r>
      <rPr>
        <sz val="12"/>
        <rFont val="Times New Roman"/>
        <charset val="134"/>
      </rPr>
      <t>400</t>
    </r>
    <r>
      <rPr>
        <sz val="12"/>
        <rFont val="宋体"/>
        <charset val="134"/>
      </rPr>
      <t>米；</t>
    </r>
    <r>
      <rPr>
        <sz val="12"/>
        <rFont val="Times New Roman"/>
        <charset val="134"/>
      </rPr>
      <t xml:space="preserve">                                                                                          4.</t>
    </r>
    <r>
      <rPr>
        <sz val="12"/>
        <rFont val="宋体"/>
        <charset val="134"/>
      </rPr>
      <t>镇区</t>
    </r>
    <r>
      <rPr>
        <sz val="12"/>
        <rFont val="Times New Roman"/>
        <charset val="134"/>
      </rPr>
      <t>2</t>
    </r>
    <r>
      <rPr>
        <sz val="12"/>
        <rFont val="宋体"/>
        <charset val="134"/>
      </rPr>
      <t>座公厕完成；</t>
    </r>
    <r>
      <rPr>
        <sz val="12"/>
        <rFont val="Times New Roman"/>
        <charset val="134"/>
      </rPr>
      <t xml:space="preserve">                                                                                                                                              
5.</t>
    </r>
    <r>
      <rPr>
        <sz val="12"/>
        <rFont val="宋体"/>
        <charset val="134"/>
      </rPr>
      <t>木梨硔人居环境整治，完成旅游步道建设，五小园打造等；</t>
    </r>
    <r>
      <rPr>
        <sz val="12"/>
        <rFont val="Times New Roman"/>
        <charset val="134"/>
      </rPr>
      <t xml:space="preserve">                                                                                                                
6.</t>
    </r>
    <r>
      <rPr>
        <sz val="12"/>
        <rFont val="宋体"/>
        <charset val="134"/>
      </rPr>
      <t>东充节点完成；</t>
    </r>
    <r>
      <rPr>
        <sz val="12"/>
        <rFont val="Times New Roman"/>
        <charset val="134"/>
      </rPr>
      <t xml:space="preserve">                                                                                                                                                                   
7.</t>
    </r>
    <r>
      <rPr>
        <sz val="12"/>
        <rFont val="宋体"/>
        <charset val="134"/>
      </rPr>
      <t>红庙节点完成；</t>
    </r>
    <r>
      <rPr>
        <sz val="12"/>
        <rFont val="Times New Roman"/>
        <charset val="134"/>
      </rPr>
      <t xml:space="preserve">                                                                                                                              
8.</t>
    </r>
    <r>
      <rPr>
        <sz val="12"/>
        <rFont val="宋体"/>
        <charset val="134"/>
      </rPr>
      <t>溪口大道人行道改造通信管道安装</t>
    </r>
    <r>
      <rPr>
        <sz val="12"/>
        <rFont val="Times New Roman"/>
        <charset val="134"/>
      </rPr>
      <t>2800</t>
    </r>
    <r>
      <rPr>
        <sz val="12"/>
        <rFont val="宋体"/>
        <charset val="134"/>
      </rPr>
      <t>米，混凝土面层浇筑完成。</t>
    </r>
    <r>
      <rPr>
        <sz val="12"/>
        <rFont val="Times New Roman"/>
        <charset val="134"/>
      </rPr>
      <t xml:space="preserve">
9.</t>
    </r>
    <r>
      <rPr>
        <sz val="12"/>
        <rFont val="宋体"/>
        <charset val="134"/>
      </rPr>
      <t>镇区停车场水稳层沥青铺设</t>
    </r>
    <r>
      <rPr>
        <sz val="12"/>
        <rFont val="Times New Roman"/>
        <charset val="134"/>
      </rPr>
      <t>4000</t>
    </r>
    <r>
      <rPr>
        <sz val="12"/>
        <rFont val="宋体"/>
        <charset val="134"/>
      </rPr>
      <t>平方米；完成医院支路沥青路面铺设；完成美一天超市广场建设；完成镇区支路，政府支路停车场完成，和村埠头节点完成；</t>
    </r>
    <r>
      <rPr>
        <sz val="12"/>
        <rFont val="Times New Roman"/>
        <charset val="134"/>
      </rPr>
      <t xml:space="preserve">
10.</t>
    </r>
    <r>
      <rPr>
        <sz val="12"/>
        <rFont val="宋体"/>
        <charset val="134"/>
      </rPr>
      <t>朱家巷自来水管网铺设完成；</t>
    </r>
    <r>
      <rPr>
        <sz val="12"/>
        <rFont val="Times New Roman"/>
        <charset val="134"/>
      </rPr>
      <t xml:space="preserve">
11.</t>
    </r>
    <r>
      <rPr>
        <sz val="12"/>
        <rFont val="宋体"/>
        <charset val="134"/>
      </rPr>
      <t>滨江停车场右岸路基土石方回填完成，级配完成，试车道完成，沥青路面铺设完成；</t>
    </r>
    <r>
      <rPr>
        <sz val="12"/>
        <rFont val="Times New Roman"/>
        <charset val="134"/>
      </rPr>
      <t xml:space="preserve">
12.</t>
    </r>
    <r>
      <rPr>
        <sz val="12"/>
        <rFont val="宋体"/>
        <charset val="134"/>
      </rPr>
      <t>石田栈道框架结构梁完成100%，地板钢架和扶手安装400米，栈道木地板铺设完成，绿化完成；</t>
    </r>
    <r>
      <rPr>
        <sz val="12"/>
        <rFont val="Times New Roman"/>
        <charset val="134"/>
      </rPr>
      <t xml:space="preserve">
13.</t>
    </r>
    <r>
      <rPr>
        <sz val="12"/>
        <rFont val="宋体"/>
        <charset val="134"/>
      </rPr>
      <t>滨江生态停车场护岸垫层浇筑</t>
    </r>
    <r>
      <rPr>
        <sz val="12"/>
        <rFont val="Times New Roman"/>
        <charset val="134"/>
      </rPr>
      <t>800</t>
    </r>
    <r>
      <rPr>
        <sz val="12"/>
        <rFont val="宋体"/>
        <charset val="134"/>
      </rPr>
      <t>米，一级护岸浇筑</t>
    </r>
    <r>
      <rPr>
        <sz val="12"/>
        <rFont val="Times New Roman"/>
        <charset val="134"/>
      </rPr>
      <t>800</t>
    </r>
    <r>
      <rPr>
        <sz val="12"/>
        <rFont val="宋体"/>
        <charset val="134"/>
      </rPr>
      <t>米；</t>
    </r>
    <r>
      <rPr>
        <sz val="12"/>
        <rFont val="Times New Roman"/>
        <charset val="134"/>
      </rPr>
      <t xml:space="preserve">
14.</t>
    </r>
    <r>
      <rPr>
        <sz val="12"/>
        <rFont val="宋体"/>
        <charset val="134"/>
      </rPr>
      <t>木梨硔山下停车场围堰完成，一级护岸浇筑</t>
    </r>
    <r>
      <rPr>
        <sz val="12"/>
        <rFont val="Times New Roman"/>
        <charset val="134"/>
      </rPr>
      <t>400</t>
    </r>
    <r>
      <rPr>
        <sz val="12"/>
        <rFont val="宋体"/>
        <charset val="134"/>
      </rPr>
      <t>米；</t>
    </r>
    <r>
      <rPr>
        <sz val="12"/>
        <rFont val="Times New Roman"/>
        <charset val="134"/>
      </rPr>
      <t xml:space="preserve">
15.</t>
    </r>
    <r>
      <rPr>
        <sz val="12"/>
        <rFont val="宋体"/>
        <charset val="134"/>
      </rPr>
      <t>农贸市场完成桩基灌注，地下室浇筑完成。</t>
    </r>
  </si>
  <si>
    <r>
      <rPr>
        <sz val="12"/>
        <rFont val="Times New Roman"/>
        <charset val="134"/>
      </rPr>
      <t>1.</t>
    </r>
    <r>
      <rPr>
        <sz val="12"/>
        <rFont val="宋体"/>
        <charset val="134"/>
      </rPr>
      <t>农贸市场拟选址地块约</t>
    </r>
    <r>
      <rPr>
        <sz val="12"/>
        <rFont val="Times New Roman"/>
        <charset val="134"/>
      </rPr>
      <t>1.7</t>
    </r>
    <r>
      <rPr>
        <sz val="12"/>
        <rFont val="宋体"/>
        <charset val="134"/>
      </rPr>
      <t>亩，涉及溪口村</t>
    </r>
    <r>
      <rPr>
        <sz val="12"/>
        <rFont val="Times New Roman"/>
        <charset val="134"/>
      </rPr>
      <t>7</t>
    </r>
    <r>
      <rPr>
        <sz val="12"/>
        <rFont val="宋体"/>
        <charset val="134"/>
      </rPr>
      <t>组集体用地，共</t>
    </r>
    <r>
      <rPr>
        <sz val="12"/>
        <rFont val="Times New Roman"/>
        <charset val="134"/>
      </rPr>
      <t>57</t>
    </r>
    <r>
      <rPr>
        <sz val="12"/>
        <rFont val="宋体"/>
        <charset val="134"/>
      </rPr>
      <t>户，已完成</t>
    </r>
    <r>
      <rPr>
        <sz val="12"/>
        <rFont val="Times New Roman"/>
        <charset val="134"/>
      </rPr>
      <t>57</t>
    </r>
    <r>
      <rPr>
        <sz val="12"/>
        <rFont val="宋体"/>
        <charset val="134"/>
      </rPr>
      <t>户签字；</t>
    </r>
    <r>
      <rPr>
        <sz val="12"/>
        <rFont val="Times New Roman"/>
        <charset val="134"/>
      </rPr>
      <t xml:space="preserve">
 2.</t>
    </r>
    <r>
      <rPr>
        <sz val="12"/>
        <rFont val="宋体"/>
        <charset val="134"/>
      </rPr>
      <t>滨江生态停车场完成</t>
    </r>
    <r>
      <rPr>
        <sz val="12"/>
        <rFont val="Times New Roman"/>
        <charset val="134"/>
      </rPr>
      <t>106</t>
    </r>
    <r>
      <rPr>
        <sz val="12"/>
        <rFont val="宋体"/>
        <charset val="134"/>
      </rPr>
      <t>户</t>
    </r>
    <r>
      <rPr>
        <sz val="12"/>
        <rFont val="Times New Roman"/>
        <charset val="134"/>
      </rPr>
      <t>15.4378</t>
    </r>
    <r>
      <rPr>
        <sz val="12"/>
        <rFont val="宋体"/>
        <charset val="134"/>
      </rPr>
      <t>亩土地征收</t>
    </r>
  </si>
  <si>
    <r>
      <rPr>
        <sz val="12"/>
        <rFont val="Times New Roman"/>
        <charset val="134"/>
      </rPr>
      <t>1.</t>
    </r>
    <r>
      <rPr>
        <sz val="12"/>
        <rFont val="宋体"/>
        <charset val="134"/>
      </rPr>
      <t>农贸市场规划设计方案未上规委会，土地指标报批及规划建设方案报批缺乏上位规划支撑，国空暂未批复，控制性详规刚刚启动编制；</t>
    </r>
    <r>
      <rPr>
        <sz val="12"/>
        <rFont val="Times New Roman"/>
        <charset val="134"/>
      </rPr>
      <t xml:space="preserve">
2.</t>
    </r>
    <r>
      <rPr>
        <sz val="12"/>
        <rFont val="宋体"/>
        <charset val="134"/>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134"/>
      </rPr>
      <t xml:space="preserve">
3.</t>
    </r>
    <r>
      <rPr>
        <sz val="12"/>
        <rFont val="宋体"/>
        <charset val="134"/>
      </rPr>
      <t>民宿周边房屋收储资金来源尚未明确，专项债资金是否能用于房屋收储。</t>
    </r>
  </si>
  <si>
    <r>
      <rPr>
        <sz val="12"/>
        <rFont val="Times New Roman"/>
        <charset val="134"/>
      </rPr>
      <t>2022</t>
    </r>
    <r>
      <rPr>
        <sz val="12"/>
        <rFont val="宋体"/>
        <charset val="134"/>
      </rPr>
      <t>年</t>
    </r>
    <r>
      <rPr>
        <sz val="12"/>
        <rFont val="Times New Roman"/>
        <charset val="134"/>
      </rPr>
      <t>7</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</si>
  <si>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</si>
  <si>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134"/>
      </rPr>
      <t>4700</t>
    </r>
    <r>
      <rPr>
        <sz val="12"/>
        <rFont val="宋体"/>
        <charset val="134"/>
      </rPr>
      <t>米、生态步道</t>
    </r>
    <r>
      <rPr>
        <sz val="12"/>
        <rFont val="Times New Roman"/>
        <charset val="134"/>
      </rPr>
      <t>6000</t>
    </r>
    <r>
      <rPr>
        <sz val="12"/>
        <rFont val="宋体"/>
        <charset val="134"/>
      </rPr>
      <t>米、生态隔离带</t>
    </r>
    <r>
      <rPr>
        <sz val="12"/>
        <rFont val="Times New Roman"/>
        <charset val="134"/>
      </rPr>
      <t>3</t>
    </r>
    <r>
      <rPr>
        <sz val="12"/>
        <rFont val="宋体"/>
        <charset val="134"/>
      </rPr>
      <t>平方千米；沿线污水管管网</t>
    </r>
    <r>
      <rPr>
        <sz val="12"/>
        <rFont val="Times New Roman"/>
        <charset val="134"/>
      </rPr>
      <t>3000</t>
    </r>
    <r>
      <rPr>
        <sz val="12"/>
        <rFont val="宋体"/>
        <charset val="134"/>
      </rPr>
      <t>米，管径</t>
    </r>
    <r>
      <rPr>
        <sz val="12"/>
        <rFont val="Times New Roman"/>
        <charset val="134"/>
      </rPr>
      <t>300-500</t>
    </r>
    <r>
      <rPr>
        <sz val="12"/>
        <rFont val="宋体"/>
        <charset val="134"/>
      </rPr>
      <t>毫米。清理沿线河道及周边垃圾</t>
    </r>
    <r>
      <rPr>
        <sz val="12"/>
        <rFont val="Times New Roman"/>
        <charset val="134"/>
      </rPr>
      <t>0.5</t>
    </r>
    <r>
      <rPr>
        <sz val="12"/>
        <rFont val="宋体"/>
        <charset val="134"/>
      </rPr>
      <t>万吨</t>
    </r>
    <r>
      <rPr>
        <sz val="12"/>
        <rFont val="Times New Roman"/>
        <charset val="134"/>
      </rPr>
      <t>/</t>
    </r>
    <r>
      <rPr>
        <sz val="12"/>
        <rFont val="宋体"/>
        <charset val="134"/>
      </rPr>
      <t>年，增设江边路灯和景观灯</t>
    </r>
    <r>
      <rPr>
        <sz val="12"/>
        <rFont val="Times New Roman"/>
        <charset val="134"/>
      </rPr>
      <t>120</t>
    </r>
    <r>
      <rPr>
        <sz val="12"/>
        <rFont val="宋体"/>
        <charset val="134"/>
      </rPr>
      <t>盏，新建生态停车场</t>
    </r>
    <r>
      <rPr>
        <sz val="12"/>
        <rFont val="Times New Roman"/>
        <charset val="134"/>
      </rPr>
      <t>400</t>
    </r>
    <r>
      <rPr>
        <sz val="12"/>
        <rFont val="宋体"/>
        <charset val="134"/>
      </rPr>
      <t>平方米，对率水河边村落进行人居环境整治。</t>
    </r>
  </si>
  <si>
    <r>
      <rPr>
        <sz val="12"/>
        <rFont val="宋体"/>
        <charset val="134"/>
      </rPr>
      <t>休宁县溪口镇生态廊道</t>
    </r>
    <r>
      <rPr>
        <sz val="12"/>
        <rFont val="Times New Roman"/>
        <charset val="134"/>
      </rPr>
      <t>-</t>
    </r>
    <r>
      <rPr>
        <sz val="12"/>
        <rFont val="宋体"/>
        <charset val="134"/>
      </rPr>
      <t>溪口湿地建设工程</t>
    </r>
  </si>
  <si>
    <r>
      <rPr>
        <sz val="12"/>
        <rFont val="宋体"/>
        <charset val="134"/>
      </rPr>
      <t>建设生态氨磷拦截沟共</t>
    </r>
    <r>
      <rPr>
        <sz val="12"/>
        <rFont val="Times New Roman"/>
        <charset val="134"/>
      </rPr>
      <t>1100</t>
    </r>
    <r>
      <rPr>
        <sz val="12"/>
        <rFont val="宋体"/>
        <charset val="134"/>
      </rPr>
      <t>米，包括植草沟、沉水动植物水下森林系统、生态边坡治理、氮磷吸收模块等，建设金竹河河滨生态缓冲带</t>
    </r>
    <r>
      <rPr>
        <sz val="12"/>
        <rFont val="Times New Roman"/>
        <charset val="134"/>
      </rPr>
      <t>3</t>
    </r>
    <r>
      <rPr>
        <sz val="12"/>
        <rFont val="宋体"/>
        <charset val="134"/>
      </rPr>
      <t>处共</t>
    </r>
    <r>
      <rPr>
        <sz val="12"/>
        <rFont val="Times New Roman"/>
        <charset val="134"/>
      </rPr>
      <t>180</t>
    </r>
    <r>
      <rPr>
        <sz val="12"/>
        <rFont val="宋体"/>
        <charset val="134"/>
      </rPr>
      <t>亩</t>
    </r>
    <r>
      <rPr>
        <sz val="12"/>
        <rFont val="Times New Roman"/>
        <charset val="134"/>
      </rPr>
      <t>;</t>
    </r>
    <r>
      <rPr>
        <sz val="12"/>
        <rFont val="宋体"/>
        <charset val="134"/>
      </rPr>
      <t>建设村落型河滨缓冲带</t>
    </r>
    <r>
      <rPr>
        <sz val="12"/>
        <rFont val="Times New Roman"/>
        <charset val="134"/>
      </rPr>
      <t>5</t>
    </r>
    <r>
      <rPr>
        <sz val="12"/>
        <rFont val="宋体"/>
        <charset val="134"/>
      </rPr>
      <t>处共</t>
    </r>
    <r>
      <rPr>
        <sz val="12"/>
        <rFont val="Times New Roman"/>
        <charset val="134"/>
      </rPr>
      <t>115</t>
    </r>
    <r>
      <rPr>
        <sz val="12"/>
        <rFont val="宋体"/>
        <charset val="134"/>
      </rPr>
      <t>亩，建设近自然人工湿地</t>
    </r>
    <r>
      <rPr>
        <sz val="12"/>
        <rFont val="Times New Roman"/>
        <charset val="134"/>
      </rPr>
      <t>12</t>
    </r>
    <r>
      <rPr>
        <sz val="12"/>
        <rFont val="宋体"/>
        <charset val="134"/>
      </rPr>
      <t>亩，包括湿地周边强化生态净化带，挺水博物区，沉水植物区，吸收模块，多个质复合料，引排水，集布水，填料配置</t>
    </r>
    <r>
      <rPr>
        <sz val="12"/>
        <rFont val="Times New Roman"/>
        <charset val="134"/>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</si>
  <si>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</si>
  <si>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</si>
  <si>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完成500米路基开挖，和边沟挡墙建设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</si>
  <si>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</si>
  <si>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</si>
  <si>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</si>
  <si>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</si>
  <si>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</si>
  <si>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</si>
  <si>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</si>
  <si>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</si>
  <si>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</si>
  <si>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r>
      <rPr>
        <sz val="12"/>
        <rFont val="宋体"/>
        <charset val="134"/>
      </rPr>
      <t>已批复临时用地</t>
    </r>
    <r>
      <rPr>
        <sz val="12"/>
        <rFont val="Times New Roman"/>
        <charset val="134"/>
      </rPr>
      <t>187</t>
    </r>
    <r>
      <rPr>
        <sz val="12"/>
        <rFont val="宋体"/>
        <charset val="134"/>
      </rPr>
      <t>亩</t>
    </r>
  </si>
  <si>
    <t>德上高速华坑组施工便道及基础设施建设</t>
  </si>
  <si>
    <r>
      <rPr>
        <sz val="12"/>
        <rFont val="宋体"/>
        <charset val="134"/>
      </rPr>
      <t>临时征地约</t>
    </r>
    <r>
      <rPr>
        <sz val="12"/>
        <rFont val="Times New Roman"/>
        <charset val="134"/>
      </rPr>
      <t>26</t>
    </r>
    <r>
      <rPr>
        <sz val="12"/>
        <rFont val="宋体"/>
        <charset val="134"/>
      </rPr>
      <t>亩，改建一条宽约</t>
    </r>
    <r>
      <rPr>
        <sz val="12"/>
        <rFont val="Times New Roman"/>
        <charset val="134"/>
      </rPr>
      <t>5</t>
    </r>
    <r>
      <rPr>
        <sz val="12"/>
        <rFont val="宋体"/>
        <charset val="134"/>
      </rPr>
      <t>米，全长</t>
    </r>
    <r>
      <rPr>
        <sz val="12"/>
        <rFont val="Times New Roman"/>
        <charset val="134"/>
      </rPr>
      <t>3</t>
    </r>
    <r>
      <rPr>
        <sz val="12"/>
        <rFont val="宋体"/>
        <charset val="134"/>
      </rPr>
      <t>千米的施工便道；修建会车道约</t>
    </r>
    <r>
      <rPr>
        <sz val="12"/>
        <rFont val="Times New Roman"/>
        <charset val="134"/>
      </rPr>
      <t>20</t>
    </r>
    <r>
      <rPr>
        <sz val="12"/>
        <rFont val="宋体"/>
        <charset val="134"/>
      </rPr>
      <t>个；原路基修缮加固；边坡治理；部分道路硬化及其他附属工程。</t>
    </r>
  </si>
  <si>
    <t>流口镇德上高速便道范围护坡整治工程</t>
  </si>
  <si>
    <t>已批复临时用地58亩</t>
  </si>
  <si>
    <t>汪村镇回源村农民新村建设项目</t>
  </si>
  <si>
    <t>汪村镇
人民政府</t>
  </si>
  <si>
    <r>
      <rPr>
        <sz val="12"/>
        <rFont val="宋体"/>
        <charset val="134"/>
      </rPr>
      <t>土石方工程、</t>
    </r>
    <r>
      <rPr>
        <sz val="12"/>
        <rFont val="Times New Roman"/>
        <charset val="134"/>
      </rPr>
      <t>11</t>
    </r>
    <r>
      <rPr>
        <sz val="12"/>
        <rFont val="宋体"/>
        <charset val="134"/>
      </rPr>
      <t>户农村住宅土建工程（含配套给排水、电力供应、景观改造等）、生态边坡防治及配套工程等。</t>
    </r>
  </si>
  <si>
    <t>汪村镇汪村村农民新村建设项目</t>
  </si>
  <si>
    <r>
      <rPr>
        <sz val="12"/>
        <rFont val="宋体"/>
        <charset val="134"/>
      </rPr>
      <t>土石方工程、</t>
    </r>
    <r>
      <rPr>
        <sz val="12"/>
        <rFont val="Times New Roman"/>
        <charset val="134"/>
      </rPr>
      <t>15</t>
    </r>
    <r>
      <rPr>
        <sz val="12"/>
        <rFont val="宋体"/>
        <charset val="134"/>
      </rPr>
      <t>户农村住宅土建工程（含配套给排水、电力供应、景观改造等）、生态边坡防治及配套工程。</t>
    </r>
  </si>
  <si>
    <t>德上高速施工便道建设</t>
  </si>
  <si>
    <r>
      <rPr>
        <sz val="12"/>
        <rFont val="宋体"/>
        <charset val="134"/>
      </rPr>
      <t>修建高速施工便道</t>
    </r>
    <r>
      <rPr>
        <sz val="12"/>
        <rFont val="Times New Roman"/>
        <charset val="134"/>
      </rPr>
      <t>14</t>
    </r>
    <r>
      <rPr>
        <sz val="12"/>
        <rFont val="宋体"/>
        <charset val="134"/>
      </rPr>
      <t>条，均宽</t>
    </r>
    <r>
      <rPr>
        <sz val="12"/>
        <rFont val="Times New Roman"/>
        <charset val="134"/>
      </rPr>
      <t>6</t>
    </r>
    <r>
      <rPr>
        <sz val="12"/>
        <rFont val="宋体"/>
        <charset val="134"/>
      </rPr>
      <t>米，总长度</t>
    </r>
    <r>
      <rPr>
        <sz val="12"/>
        <rFont val="Times New Roman"/>
        <charset val="134"/>
      </rPr>
      <t>1800</t>
    </r>
    <r>
      <rPr>
        <sz val="12"/>
        <rFont val="宋体"/>
        <charset val="134"/>
      </rPr>
      <t>米。</t>
    </r>
  </si>
  <si>
    <t>休宁县汪村镇德上高速施工便道建设工程项目</t>
  </si>
  <si>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</si>
  <si>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</si>
  <si>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</si>
  <si>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</si>
  <si>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134"/>
      </rPr>
      <t>1</t>
    </r>
    <r>
      <rPr>
        <sz val="12"/>
        <rFont val="宋体"/>
        <charset val="134"/>
      </rPr>
      <t>处，节点打造</t>
    </r>
    <r>
      <rPr>
        <sz val="12"/>
        <rFont val="Times New Roman"/>
        <charset val="134"/>
      </rPr>
      <t>2</t>
    </r>
    <r>
      <rPr>
        <sz val="12"/>
        <rFont val="宋体"/>
        <charset val="134"/>
      </rPr>
      <t>处，新建公厕</t>
    </r>
    <r>
      <rPr>
        <sz val="12"/>
        <rFont val="Times New Roman"/>
        <charset val="134"/>
      </rPr>
      <t>1</t>
    </r>
    <r>
      <rPr>
        <sz val="12"/>
        <rFont val="宋体"/>
        <charset val="134"/>
      </rPr>
      <t>座，沿线景观提升工程，总长度</t>
    </r>
    <r>
      <rPr>
        <sz val="12"/>
        <rFont val="Times New Roman"/>
        <charset val="134"/>
      </rPr>
      <t>2000</t>
    </r>
    <r>
      <rPr>
        <sz val="12"/>
        <rFont val="宋体"/>
        <charset val="134"/>
      </rPr>
      <t>米；亮化提升工程，总长度</t>
    </r>
    <r>
      <rPr>
        <sz val="12"/>
        <rFont val="Times New Roman"/>
        <charset val="134"/>
      </rPr>
      <t>2000</t>
    </r>
    <r>
      <rPr>
        <sz val="12"/>
        <rFont val="宋体"/>
        <charset val="134"/>
      </rPr>
      <t>米。</t>
    </r>
  </si>
  <si>
    <t>汪村镇田里村和美乡村精品示范村项目</t>
  </si>
  <si>
    <r>
      <rPr>
        <sz val="12"/>
        <rFont val="Times New Roman"/>
        <charset val="134"/>
      </rPr>
      <t>1.</t>
    </r>
    <r>
      <rPr>
        <sz val="12"/>
        <rFont val="宋体"/>
        <charset val="134"/>
      </rPr>
      <t>连口组至石屋坑组、岭脚组道路拓宽：总长</t>
    </r>
    <r>
      <rPr>
        <sz val="12"/>
        <rFont val="Times New Roman"/>
        <charset val="134"/>
      </rPr>
      <t>5.8</t>
    </r>
    <r>
      <rPr>
        <sz val="12"/>
        <rFont val="宋体"/>
        <charset val="134"/>
      </rPr>
      <t>千米，拓宽</t>
    </r>
    <r>
      <rPr>
        <sz val="12"/>
        <rFont val="Times New Roman"/>
        <charset val="134"/>
      </rPr>
      <t>1.5</t>
    </r>
    <r>
      <rPr>
        <sz val="12"/>
        <rFont val="宋体"/>
        <charset val="134"/>
      </rPr>
      <t>米。</t>
    </r>
    <r>
      <rPr>
        <sz val="12"/>
        <rFont val="Times New Roman"/>
        <charset val="134"/>
      </rPr>
      <t xml:space="preserve">
2.</t>
    </r>
    <r>
      <rPr>
        <sz val="12"/>
        <rFont val="宋体"/>
        <charset val="134"/>
      </rPr>
      <t>民宿改造：租赁、收储石屋坑组和岭脚组农房</t>
    </r>
    <r>
      <rPr>
        <sz val="12"/>
        <rFont val="Times New Roman"/>
        <charset val="134"/>
      </rPr>
      <t>10</t>
    </r>
    <r>
      <rPr>
        <sz val="12"/>
        <rFont val="宋体"/>
        <charset val="134"/>
      </rPr>
      <t>栋，进行装修及周边环境改造。</t>
    </r>
    <r>
      <rPr>
        <sz val="12"/>
        <rFont val="Times New Roman"/>
        <charset val="134"/>
      </rPr>
      <t xml:space="preserve">
3.</t>
    </r>
    <r>
      <rPr>
        <sz val="12"/>
        <rFont val="宋体"/>
        <charset val="134"/>
      </rPr>
      <t>游客综合服务中心：新建石屋坑游客综合服务中心</t>
    </r>
    <r>
      <rPr>
        <sz val="12"/>
        <rFont val="Times New Roman"/>
        <charset val="134"/>
      </rPr>
      <t>1</t>
    </r>
    <r>
      <rPr>
        <sz val="12"/>
        <rFont val="宋体"/>
        <charset val="134"/>
      </rPr>
      <t>座，新建</t>
    </r>
    <r>
      <rPr>
        <sz val="12"/>
        <rFont val="Times New Roman"/>
        <charset val="134"/>
      </rPr>
      <t>300</t>
    </r>
    <r>
      <rPr>
        <sz val="12"/>
        <rFont val="宋体"/>
        <charset val="134"/>
      </rPr>
      <t>平方米两层新徽派建筑包含旅游公厕，游客咨询服务大厅，包厢</t>
    </r>
    <r>
      <rPr>
        <sz val="12"/>
        <rFont val="Times New Roman"/>
        <charset val="134"/>
      </rPr>
      <t>3</t>
    </r>
    <r>
      <rPr>
        <sz val="12"/>
        <rFont val="宋体"/>
        <charset val="134"/>
      </rPr>
      <t>个，休息大厅（农产品展示、团队餐餐厅）、厨房，周边地块为生态草坪式停车场。</t>
    </r>
    <r>
      <rPr>
        <sz val="12"/>
        <rFont val="Times New Roman"/>
        <charset val="134"/>
      </rPr>
      <t xml:space="preserve">
4.</t>
    </r>
    <r>
      <rPr>
        <sz val="12"/>
        <rFont val="宋体"/>
        <charset val="134"/>
      </rPr>
      <t>泉水鱼博物馆：改建岭脚组旧小学为泉水鱼博物馆，一楼为泉水鱼历史展示，二楼为游客体验及电商平台。</t>
    </r>
    <r>
      <rPr>
        <sz val="12"/>
        <rFont val="Times New Roman"/>
        <charset val="134"/>
      </rPr>
      <t xml:space="preserve">
5.</t>
    </r>
    <r>
      <rPr>
        <sz val="12"/>
        <rFont val="宋体"/>
        <charset val="134"/>
      </rPr>
      <t>田里村全村人居环境整治提升。</t>
    </r>
    <r>
      <rPr>
        <sz val="12"/>
        <rFont val="Times New Roman"/>
        <charset val="134"/>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</si>
  <si>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</si>
  <si>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</si>
  <si>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</si>
  <si>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134"/>
      </rPr>
      <t>项目占地约</t>
    </r>
    <r>
      <rPr>
        <sz val="12"/>
        <rFont val="Times New Roman"/>
        <charset val="134"/>
      </rPr>
      <t>350</t>
    </r>
    <r>
      <rPr>
        <sz val="12"/>
        <rFont val="宋体"/>
        <charset val="134"/>
      </rPr>
      <t>亩，其中建设用地约</t>
    </r>
    <r>
      <rPr>
        <sz val="12"/>
        <rFont val="Times New Roman"/>
        <charset val="134"/>
      </rPr>
      <t>60</t>
    </r>
    <r>
      <rPr>
        <sz val="12"/>
        <rFont val="宋体"/>
        <charset val="134"/>
      </rPr>
      <t>亩，总建筑面积</t>
    </r>
    <r>
      <rPr>
        <sz val="12"/>
        <rFont val="Times New Roman"/>
        <charset val="134"/>
      </rPr>
      <t>1.39</t>
    </r>
    <r>
      <rPr>
        <sz val="12"/>
        <rFont val="宋体"/>
        <charset val="134"/>
      </rPr>
      <t>万平方米，新建绿色农科、康养旅居、研学教育等。</t>
    </r>
  </si>
  <si>
    <t>项目运营中心主体基本完工，建设区主要道路建设完成，部分农业景观建设完成</t>
  </si>
  <si>
    <t>6月18日召开徽语茶养项目调度会，县资规局反馈项目建设用地预计于10月获批，年底进行土地挂牌</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</si>
  <si>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</si>
  <si>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</si>
  <si>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</si>
  <si>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</si>
  <si>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未开工</t>
  </si>
  <si>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</si>
  <si>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</si>
  <si>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</si>
  <si>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134"/>
      </rPr>
      <t>26</t>
    </r>
    <r>
      <rPr>
        <sz val="12"/>
        <rFont val="宋体"/>
        <charset val="134"/>
      </rPr>
      <t>亩，新建厂房面积约</t>
    </r>
    <r>
      <rPr>
        <sz val="12"/>
        <rFont val="Times New Roman"/>
        <charset val="134"/>
      </rPr>
      <t>2500</t>
    </r>
    <r>
      <rPr>
        <sz val="12"/>
        <rFont val="宋体"/>
        <charset val="134"/>
      </rPr>
      <t>平方米，配电房面积约</t>
    </r>
    <r>
      <rPr>
        <sz val="12"/>
        <rFont val="Times New Roman"/>
        <charset val="134"/>
      </rPr>
      <t>100</t>
    </r>
    <r>
      <rPr>
        <sz val="12"/>
        <rFont val="宋体"/>
        <charset val="134"/>
      </rPr>
      <t>平方米，管理房面积约</t>
    </r>
    <r>
      <rPr>
        <sz val="12"/>
        <rFont val="Times New Roman"/>
        <charset val="134"/>
      </rPr>
      <t>200</t>
    </r>
    <r>
      <rPr>
        <sz val="12"/>
        <rFont val="宋体"/>
        <charset val="134"/>
      </rPr>
      <t>平方米，日产成品砂石</t>
    </r>
    <r>
      <rPr>
        <sz val="12"/>
        <rFont val="Times New Roman"/>
        <charset val="134"/>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</si>
  <si>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</si>
  <si>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</si>
  <si>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</si>
  <si>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</si>
  <si>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</si>
  <si>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</si>
  <si>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134"/>
      </rPr>
      <t>2024</t>
    </r>
    <r>
      <rPr>
        <sz val="12"/>
        <rFont val="宋体"/>
        <charset val="134"/>
      </rPr>
      <t>年</t>
    </r>
    <r>
      <rPr>
        <sz val="12"/>
        <rFont val="Times New Roman"/>
        <charset val="134"/>
      </rPr>
      <t>8</t>
    </r>
    <r>
      <rPr>
        <sz val="12"/>
        <rFont val="宋体"/>
        <charset val="134"/>
      </rPr>
      <t>月</t>
    </r>
    <r>
      <rPr>
        <sz val="12"/>
        <rFont val="Times New Roman"/>
        <charset val="134"/>
      </rPr>
      <t>-2025</t>
    </r>
    <r>
      <rPr>
        <sz val="12"/>
        <rFont val="宋体"/>
        <charset val="134"/>
      </rPr>
      <t>年</t>
    </r>
    <r>
      <rPr>
        <sz val="12"/>
        <rFont val="Times New Roman"/>
        <charset val="134"/>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</si>
  <si>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</si>
  <si>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</si>
  <si>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</si>
  <si>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</si>
  <si>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</si>
  <si>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</si>
  <si>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</si>
  <si>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</si>
  <si>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</si>
  <si>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134"/>
      </rPr>
      <t>新建总占地面积</t>
    </r>
    <r>
      <rPr>
        <sz val="12"/>
        <rFont val="Times New Roman"/>
        <charset val="134"/>
      </rPr>
      <t>50</t>
    </r>
    <r>
      <rPr>
        <sz val="12"/>
        <rFont val="宋体"/>
        <charset val="134"/>
      </rPr>
      <t>亩，建设用地</t>
    </r>
    <r>
      <rPr>
        <sz val="12"/>
        <rFont val="Times New Roman"/>
        <charset val="134"/>
      </rPr>
      <t>30</t>
    </r>
    <r>
      <rPr>
        <sz val="12"/>
        <rFont val="宋体"/>
        <charset val="134"/>
      </rPr>
      <t>亩，建筑面积</t>
    </r>
    <r>
      <rPr>
        <sz val="12"/>
        <rFont val="Times New Roman"/>
        <charset val="134"/>
      </rPr>
      <t>20000</t>
    </r>
    <r>
      <rPr>
        <sz val="12"/>
        <rFont val="宋体"/>
        <charset val="134"/>
      </rPr>
      <t>平方米的仓储物流园。</t>
    </r>
  </si>
  <si>
    <t>臭鳜鱼产业园</t>
  </si>
  <si>
    <r>
      <rPr>
        <sz val="12"/>
        <rFont val="宋体"/>
        <charset val="134"/>
      </rPr>
      <t>臭鳜鱼产业园占地面积</t>
    </r>
    <r>
      <rPr>
        <sz val="12"/>
        <rFont val="Times New Roman"/>
        <charset val="134"/>
      </rPr>
      <t>529.77</t>
    </r>
    <r>
      <rPr>
        <sz val="12"/>
        <rFont val="宋体"/>
        <charset val="134"/>
      </rPr>
      <t>亩，现状土地分类为基本农田</t>
    </r>
    <r>
      <rPr>
        <sz val="12"/>
        <rFont val="Times New Roman"/>
        <charset val="134"/>
      </rPr>
      <t>7.27</t>
    </r>
    <r>
      <rPr>
        <sz val="12"/>
        <rFont val="宋体"/>
        <charset val="134"/>
      </rPr>
      <t>亩，茶园</t>
    </r>
    <r>
      <rPr>
        <sz val="12"/>
        <rFont val="Times New Roman"/>
        <charset val="134"/>
      </rPr>
      <t>255.66</t>
    </r>
    <r>
      <rPr>
        <sz val="12"/>
        <rFont val="宋体"/>
        <charset val="134"/>
      </rPr>
      <t>亩，林地</t>
    </r>
    <r>
      <rPr>
        <sz val="12"/>
        <rFont val="Times New Roman"/>
        <charset val="134"/>
      </rPr>
      <t>135.35</t>
    </r>
    <r>
      <rPr>
        <sz val="12"/>
        <rFont val="宋体"/>
        <charset val="134"/>
      </rPr>
      <t>亩，草地</t>
    </r>
    <r>
      <rPr>
        <sz val="12"/>
        <rFont val="Times New Roman"/>
        <charset val="134"/>
      </rPr>
      <t>40.82</t>
    </r>
    <r>
      <rPr>
        <sz val="12"/>
        <rFont val="宋体"/>
        <charset val="134"/>
      </rPr>
      <t>亩，道路</t>
    </r>
    <r>
      <rPr>
        <sz val="12"/>
        <rFont val="Times New Roman"/>
        <charset val="134"/>
      </rPr>
      <t>7.02</t>
    </r>
    <r>
      <rPr>
        <sz val="12"/>
        <rFont val="宋体"/>
        <charset val="134"/>
      </rPr>
      <t>亩，坑塘</t>
    </r>
    <r>
      <rPr>
        <sz val="12"/>
        <rFont val="Times New Roman"/>
        <charset val="134"/>
      </rPr>
      <t>23.15</t>
    </r>
    <r>
      <rPr>
        <sz val="12"/>
        <rFont val="宋体"/>
        <charset val="134"/>
      </rPr>
      <t>亩，已批复用地</t>
    </r>
    <r>
      <rPr>
        <sz val="12"/>
        <rFont val="Times New Roman"/>
        <charset val="134"/>
      </rPr>
      <t>60.5</t>
    </r>
    <r>
      <rPr>
        <sz val="12"/>
        <rFont val="宋体"/>
        <charset val="134"/>
      </rPr>
      <t>亩。新建鳜鱼人工繁殖、饵料鱼、成品鱼</t>
    </r>
    <r>
      <rPr>
        <sz val="12"/>
        <rFont val="Times New Roman"/>
        <charset val="134"/>
      </rPr>
      <t>3</t>
    </r>
    <r>
      <rPr>
        <sz val="12"/>
        <rFont val="宋体"/>
        <charset val="134"/>
      </rPr>
      <t>个基地；培育产品研发、质量监测、康养企业孵化、数字渔场监控、电商平台交易、技术服务（培训）、品牌创建等</t>
    </r>
    <r>
      <rPr>
        <sz val="12"/>
        <rFont val="Times New Roman"/>
        <charset val="134"/>
      </rPr>
      <t>7</t>
    </r>
    <r>
      <rPr>
        <sz val="12"/>
        <rFont val="宋体"/>
        <charset val="134"/>
      </rPr>
      <t>个中心；新建绿色农产品交易市场</t>
    </r>
    <r>
      <rPr>
        <sz val="12"/>
        <rFont val="Times New Roman"/>
        <charset val="134"/>
      </rPr>
      <t>1</t>
    </r>
    <r>
      <rPr>
        <sz val="12"/>
        <rFont val="宋体"/>
        <charset val="134"/>
      </rPr>
      <t>个。</t>
    </r>
  </si>
  <si>
    <t>率水河、兰水河生态修复治理工程</t>
  </si>
  <si>
    <r>
      <rPr>
        <sz val="12"/>
        <rFont val="Times New Roman"/>
        <charset val="134"/>
      </rPr>
      <t>1</t>
    </r>
    <r>
      <rPr>
        <sz val="12"/>
        <rFont val="宋体"/>
        <charset val="134"/>
      </rPr>
      <t>、兰水河阜田村段（溪西）堤岸浆砌石挡墙长</t>
    </r>
    <r>
      <rPr>
        <sz val="12"/>
        <rFont val="Times New Roman"/>
        <charset val="134"/>
      </rPr>
      <t>1000</t>
    </r>
    <r>
      <rPr>
        <sz val="12"/>
        <rFont val="宋体"/>
        <charset val="134"/>
      </rPr>
      <t>米高</t>
    </r>
    <r>
      <rPr>
        <sz val="12"/>
        <rFont val="Times New Roman"/>
        <charset val="134"/>
      </rPr>
      <t>5</t>
    </r>
    <r>
      <rPr>
        <sz val="12"/>
        <rFont val="宋体"/>
        <charset val="134"/>
      </rPr>
      <t>米，溪堤岸浆砌石挡墙加固。（浯田一组）堤岸浆砌石挡墙长</t>
    </r>
    <r>
      <rPr>
        <sz val="12"/>
        <rFont val="Times New Roman"/>
        <charset val="134"/>
      </rPr>
      <t>1000</t>
    </r>
    <r>
      <rPr>
        <sz val="12"/>
        <rFont val="宋体"/>
        <charset val="134"/>
      </rPr>
      <t>米高</t>
    </r>
    <r>
      <rPr>
        <sz val="12"/>
        <rFont val="Times New Roman"/>
        <charset val="134"/>
      </rPr>
      <t>4</t>
    </r>
    <r>
      <rPr>
        <sz val="12"/>
        <rFont val="宋体"/>
        <charset val="134"/>
      </rPr>
      <t>米，溪堤岸浆砌石挡墙加固。（浯田三组）堤岸浆砌石挡墙长</t>
    </r>
    <r>
      <rPr>
        <sz val="12"/>
        <rFont val="Times New Roman"/>
        <charset val="134"/>
      </rPr>
      <t>500</t>
    </r>
    <r>
      <rPr>
        <sz val="12"/>
        <rFont val="宋体"/>
        <charset val="134"/>
      </rPr>
      <t>米高</t>
    </r>
    <r>
      <rPr>
        <sz val="12"/>
        <rFont val="Times New Roman"/>
        <charset val="134"/>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</si>
  <si>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</si>
  <si>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</si>
  <si>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</si>
  <si>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134"/>
      </rPr>
      <t>岭南乡</t>
    </r>
    <r>
      <rPr>
        <sz val="12"/>
        <rFont val="Times New Roman"/>
        <charset val="134"/>
      </rPr>
      <t xml:space="preserve">
</t>
    </r>
    <r>
      <rPr>
        <sz val="12"/>
        <rFont val="宋体"/>
        <charset val="134"/>
      </rPr>
      <t>人民政府</t>
    </r>
  </si>
  <si>
    <r>
      <rPr>
        <sz val="12"/>
        <rFont val="宋体"/>
        <charset val="134"/>
      </rPr>
      <t>岭南乡岭南村</t>
    </r>
  </si>
  <si>
    <r>
      <rPr>
        <sz val="12"/>
        <rFont val="宋体"/>
        <charset val="134"/>
      </rPr>
      <t>征用土地</t>
    </r>
    <r>
      <rPr>
        <sz val="12"/>
        <rFont val="Times New Roman"/>
        <charset val="134"/>
      </rPr>
      <t>29.5</t>
    </r>
    <r>
      <rPr>
        <sz val="12"/>
        <rFont val="宋体"/>
        <charset val="134"/>
      </rPr>
      <t>亩，建设休闲度假木屋</t>
    </r>
    <r>
      <rPr>
        <sz val="12"/>
        <rFont val="Times New Roman"/>
        <charset val="134"/>
      </rPr>
      <t>25</t>
    </r>
    <r>
      <rPr>
        <sz val="12"/>
        <rFont val="宋体"/>
        <charset val="134"/>
      </rPr>
      <t>栋、养生泡汤池</t>
    </r>
    <r>
      <rPr>
        <sz val="12"/>
        <rFont val="Times New Roman"/>
        <charset val="134"/>
      </rPr>
      <t>50</t>
    </r>
    <r>
      <rPr>
        <sz val="12"/>
        <rFont val="宋体"/>
        <charset val="134"/>
      </rPr>
      <t>个、新建</t>
    </r>
    <r>
      <rPr>
        <sz val="12"/>
        <rFont val="Times New Roman"/>
        <charset val="134"/>
      </rPr>
      <t>400</t>
    </r>
    <r>
      <rPr>
        <sz val="12"/>
        <rFont val="宋体"/>
        <charset val="134"/>
      </rPr>
      <t>平方米管理房一座、阳光房</t>
    </r>
    <r>
      <rPr>
        <sz val="12"/>
        <rFont val="Times New Roman"/>
        <charset val="134"/>
      </rPr>
      <t>10</t>
    </r>
    <r>
      <rPr>
        <sz val="12"/>
        <rFont val="宋体"/>
        <charset val="134"/>
      </rPr>
      <t>套。</t>
    </r>
  </si>
  <si>
    <t>2024年岭南景区改造提升工程</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</si>
  <si>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</si>
  <si>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</si>
  <si>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</si>
  <si>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</si>
  <si>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</si>
  <si>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134"/>
      </rPr>
      <t>2000</t>
    </r>
    <r>
      <rPr>
        <sz val="12"/>
        <rFont val="宋体"/>
        <charset val="134"/>
      </rPr>
      <t>平方；新建长</t>
    </r>
    <r>
      <rPr>
        <sz val="12"/>
        <rFont val="Times New Roman"/>
        <charset val="134"/>
      </rPr>
      <t>210</t>
    </r>
    <r>
      <rPr>
        <sz val="12"/>
        <rFont val="宋体"/>
        <charset val="134"/>
      </rPr>
      <t>米，宽</t>
    </r>
    <r>
      <rPr>
        <sz val="12"/>
        <rFont val="Times New Roman"/>
        <charset val="134"/>
      </rPr>
      <t>3-4</t>
    </r>
    <r>
      <rPr>
        <sz val="12"/>
        <rFont val="宋体"/>
        <charset val="134"/>
      </rPr>
      <t>米道路，</t>
    </r>
    <r>
      <rPr>
        <sz val="12"/>
        <rFont val="Times New Roman"/>
        <charset val="134"/>
      </rPr>
      <t>C25</t>
    </r>
    <r>
      <rPr>
        <sz val="12"/>
        <rFont val="宋体"/>
        <charset val="134"/>
      </rPr>
      <t>砼硬化；新建生产步道长</t>
    </r>
    <r>
      <rPr>
        <sz val="12"/>
        <rFont val="Times New Roman"/>
        <charset val="134"/>
      </rPr>
      <t>310</t>
    </r>
    <r>
      <rPr>
        <sz val="12"/>
        <rFont val="宋体"/>
        <charset val="134"/>
      </rPr>
      <t>米，宽</t>
    </r>
    <r>
      <rPr>
        <sz val="12"/>
        <rFont val="Times New Roman"/>
        <charset val="134"/>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</si>
  <si>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</si>
  <si>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</si>
  <si>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</si>
  <si>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134"/>
      </rPr>
      <t>20</t>
    </r>
    <r>
      <rPr>
        <sz val="12"/>
        <rFont val="宋体"/>
        <charset val="134"/>
      </rPr>
      <t>千米的防火便道，宽度约</t>
    </r>
    <r>
      <rPr>
        <sz val="12"/>
        <rFont val="Times New Roman"/>
        <charset val="134"/>
      </rPr>
      <t>4</t>
    </r>
    <r>
      <rPr>
        <sz val="12"/>
        <rFont val="宋体"/>
        <charset val="134"/>
      </rPr>
      <t>米。</t>
    </r>
  </si>
  <si>
    <t>龙田乡旅游生态修复及乡村基础设施提升项目</t>
  </si>
  <si>
    <t>龙田乡
人民政府</t>
  </si>
  <si>
    <r>
      <rPr>
        <sz val="12"/>
        <rFont val="Times New Roman"/>
        <charset val="134"/>
      </rPr>
      <t>205</t>
    </r>
    <r>
      <rPr>
        <sz val="12"/>
        <rFont val="宋体"/>
        <charset val="134"/>
      </rPr>
      <t>国道沿线生态修复及农村生活污水治理工程</t>
    </r>
    <r>
      <rPr>
        <sz val="12"/>
        <rFont val="Times New Roman"/>
        <charset val="134"/>
      </rPr>
      <t xml:space="preserve">
1</t>
    </r>
    <r>
      <rPr>
        <sz val="12"/>
        <rFont val="宋体"/>
        <charset val="134"/>
      </rPr>
      <t>、对龙田乡桃林村、浯田岭村、江田村进行分散式生活污水治理；共计新建污水管道</t>
    </r>
    <r>
      <rPr>
        <sz val="12"/>
        <rFont val="Times New Roman"/>
        <charset val="134"/>
      </rPr>
      <t>10000</t>
    </r>
    <r>
      <rPr>
        <sz val="12"/>
        <rFont val="宋体"/>
        <charset val="134"/>
      </rPr>
      <t>米，铺设生态湿地</t>
    </r>
    <r>
      <rPr>
        <sz val="12"/>
        <rFont val="Times New Roman"/>
        <charset val="134"/>
      </rPr>
      <t>10</t>
    </r>
    <r>
      <rPr>
        <sz val="12"/>
        <rFont val="宋体"/>
        <charset val="134"/>
      </rPr>
      <t>块。</t>
    </r>
    <r>
      <rPr>
        <sz val="12"/>
        <rFont val="Times New Roman"/>
        <charset val="134"/>
      </rPr>
      <t xml:space="preserve">
2</t>
    </r>
    <r>
      <rPr>
        <sz val="12"/>
        <rFont val="宋体"/>
        <charset val="134"/>
      </rPr>
      <t>、对龙田乡浯田岭村进行集中式生活污水治理。新建集中污水处理站一处。</t>
    </r>
    <r>
      <rPr>
        <sz val="12"/>
        <rFont val="Times New Roman"/>
        <charset val="134"/>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</si>
  <si>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</si>
  <si>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</si>
  <si>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134"/>
      </rPr>
      <t>县乡村</t>
    </r>
    <r>
      <rPr>
        <sz val="12"/>
        <rFont val="Times New Roman"/>
        <charset val="134"/>
      </rPr>
      <t xml:space="preserve">
</t>
    </r>
    <r>
      <rPr>
        <sz val="12"/>
        <rFont val="宋体"/>
        <charset val="134"/>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</si>
  <si>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</si>
  <si>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</si>
  <si>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</si>
  <si>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</si>
  <si>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</si>
  <si>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134"/>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</si>
  <si>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</si>
  <si>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</si>
  <si>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</si>
  <si>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</si>
  <si>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完成厂房租赁、改造，采购机械设备6套</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</si>
  <si>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-2025</t>
    </r>
    <r>
      <rPr>
        <sz val="12"/>
        <rFont val="宋体"/>
        <charset val="134"/>
      </rPr>
      <t>年</t>
    </r>
    <r>
      <rPr>
        <sz val="12"/>
        <rFont val="Times New Roman"/>
        <charset val="134"/>
      </rPr>
      <t>10</t>
    </r>
    <r>
      <rPr>
        <sz val="12"/>
        <rFont val="宋体"/>
        <charset val="134"/>
      </rPr>
      <t>月</t>
    </r>
  </si>
  <si>
    <t>白际乡项山村菌
光互补项目</t>
  </si>
  <si>
    <r>
      <rPr>
        <sz val="12"/>
        <rFont val="宋体"/>
        <charset val="134"/>
      </rPr>
      <t>安徽创瑜新能源科技有限公司</t>
    </r>
  </si>
  <si>
    <r>
      <rPr>
        <sz val="12"/>
        <rFont val="宋体"/>
        <charset val="134"/>
      </rPr>
      <t>白际乡</t>
    </r>
    <r>
      <rPr>
        <sz val="12"/>
        <rFont val="Times New Roman"/>
        <charset val="134"/>
      </rPr>
      <t xml:space="preserve">
</t>
    </r>
    <r>
      <rPr>
        <sz val="12"/>
        <rFont val="宋体"/>
        <charset val="134"/>
      </rPr>
      <t>人民政府</t>
    </r>
  </si>
  <si>
    <r>
      <rPr>
        <sz val="12"/>
        <rFont val="宋体"/>
        <charset val="134"/>
      </rPr>
      <t>白际乡</t>
    </r>
  </si>
  <si>
    <r>
      <rPr>
        <sz val="12"/>
        <rFont val="宋体"/>
        <charset val="134"/>
      </rPr>
      <t>白际乡项山村新建光伏电站一座，装机容量</t>
    </r>
    <r>
      <rPr>
        <sz val="12"/>
        <rFont val="Times New Roman"/>
        <charset val="134"/>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</si>
  <si>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</si>
  <si>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</si>
  <si>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</si>
  <si>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134"/>
      </rPr>
      <t>18500</t>
    </r>
    <r>
      <rPr>
        <sz val="12"/>
        <rFont val="宋体"/>
        <charset val="134"/>
      </rPr>
      <t>米，新建污水处理终端</t>
    </r>
    <r>
      <rPr>
        <sz val="12"/>
        <rFont val="Times New Roman"/>
        <charset val="134"/>
      </rPr>
      <t>18</t>
    </r>
    <r>
      <rPr>
        <sz val="12"/>
        <rFont val="宋体"/>
        <charset val="134"/>
      </rPr>
      <t>个，对埋管路面进行整体修复提升，户厕改厕</t>
    </r>
    <r>
      <rPr>
        <sz val="12"/>
        <rFont val="Times New Roman"/>
        <charset val="134"/>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</si>
  <si>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</si>
  <si>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</si>
  <si>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134"/>
      </rPr>
      <t>/</t>
    </r>
    <r>
      <rPr>
        <sz val="12"/>
        <rFont val="宋体"/>
        <charset val="134"/>
      </rPr>
      <t>飞瀑甜品屋、天路书咔</t>
    </r>
    <r>
      <rPr>
        <sz val="12"/>
        <rFont val="Times New Roman"/>
        <charset val="134"/>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</si>
  <si>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</si>
  <si>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</si>
  <si>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134"/>
      </rPr>
      <t>30</t>
    </r>
    <r>
      <rPr>
        <sz val="12"/>
        <rFont val="宋体"/>
        <charset val="134"/>
      </rPr>
      <t>座污水处理终端，分散治理</t>
    </r>
    <r>
      <rPr>
        <sz val="12"/>
        <rFont val="Times New Roman"/>
        <charset val="134"/>
      </rPr>
      <t>34</t>
    </r>
    <r>
      <rPr>
        <sz val="12"/>
        <rFont val="宋体"/>
        <charset val="134"/>
      </rPr>
      <t>处村庄生活污水，新建及修复污水主管及支管共计约</t>
    </r>
    <r>
      <rPr>
        <sz val="12"/>
        <rFont val="Times New Roman"/>
        <charset val="134"/>
      </rPr>
      <t>66</t>
    </r>
    <r>
      <rPr>
        <sz val="12"/>
        <rFont val="宋体"/>
        <charset val="134"/>
      </rPr>
      <t>千米，配套建设污水检查井、格栅井等。</t>
    </r>
  </si>
  <si>
    <r>
      <rPr>
        <sz val="12"/>
        <rFont val="宋体"/>
        <charset val="134"/>
      </rPr>
      <t>对村庄内污水排放进行集中或分散式处理，新建</t>
    </r>
    <r>
      <rPr>
        <sz val="12"/>
        <rFont val="宋体"/>
        <charset val="134"/>
      </rPr>
      <t>30</t>
    </r>
    <r>
      <rPr>
        <sz val="12"/>
        <rFont val="宋体"/>
        <charset val="134"/>
      </rPr>
      <t>座污水处理终端，分散治理</t>
    </r>
    <r>
      <rPr>
        <sz val="12"/>
        <rFont val="宋体"/>
        <charset val="134"/>
      </rPr>
      <t>34</t>
    </r>
    <r>
      <rPr>
        <sz val="12"/>
        <rFont val="宋体"/>
        <charset val="134"/>
      </rPr>
      <t>处村庄生活污水，新建及修复污水主管及支管共计约</t>
    </r>
    <r>
      <rPr>
        <sz val="12"/>
        <rFont val="宋体"/>
        <charset val="134"/>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</si>
  <si>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</si>
  <si>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134"/>
      </rPr>
      <t>12</t>
    </r>
    <r>
      <rPr>
        <sz val="12"/>
        <rFont val="宋体"/>
        <charset val="134"/>
      </rPr>
      <t>亩，建设烘干厂房</t>
    </r>
    <r>
      <rPr>
        <sz val="12"/>
        <rFont val="Times New Roman"/>
        <charset val="134"/>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</si>
  <si>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</si>
  <si>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</si>
  <si>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</si>
  <si>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134"/>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</si>
  <si>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</si>
  <si>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</si>
  <si>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</si>
  <si>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</si>
  <si>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</si>
  <si>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</si>
  <si>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134"/>
      </rPr>
      <t>2024</t>
    </r>
    <r>
      <rPr>
        <sz val="12"/>
        <rFont val="宋体"/>
        <charset val="134"/>
      </rPr>
      <t>年</t>
    </r>
    <r>
      <rPr>
        <sz val="12"/>
        <rFont val="Times New Roman"/>
        <charset val="134"/>
      </rPr>
      <t>10</t>
    </r>
    <r>
      <rPr>
        <sz val="12"/>
        <rFont val="宋体"/>
        <charset val="134"/>
      </rPr>
      <t>月</t>
    </r>
    <r>
      <rPr>
        <sz val="12"/>
        <rFont val="Times New Roman"/>
        <charset val="134"/>
      </rPr>
      <t>-2030</t>
    </r>
    <r>
      <rPr>
        <sz val="12"/>
        <rFont val="宋体"/>
        <charset val="134"/>
      </rPr>
      <t>年</t>
    </r>
    <r>
      <rPr>
        <sz val="12"/>
        <rFont val="Times New Roman"/>
        <charset val="134"/>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</si>
  <si>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</si>
  <si>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</si>
  <si>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134"/>
      </rPr>
      <t>30</t>
    </r>
    <r>
      <rPr>
        <sz val="12"/>
        <rFont val="宋体"/>
        <charset val="134"/>
      </rPr>
      <t>亩的农村公益性公墓，可安置墓地</t>
    </r>
    <r>
      <rPr>
        <sz val="12"/>
        <rFont val="Times New Roman"/>
        <charset val="134"/>
      </rPr>
      <t>1200</t>
    </r>
    <r>
      <rPr>
        <sz val="12"/>
        <rFont val="宋体"/>
        <charset val="134"/>
      </rPr>
      <t>个左右，采取自然风格梯形布局，属生态园林墓。另建设进场道路、排水渠、台阶和绿化等。</t>
    </r>
  </si>
  <si>
    <t>已完成项目规划选址、项目立项批复、林地报批、地质灾害评估，第一版设计方案已提交，林地农户间的界址已现场指认。进入公墓道路占用林地已报批完成。土地征收已入户宣传做工作</t>
  </si>
  <si>
    <r>
      <rPr>
        <sz val="12"/>
        <color theme="1"/>
        <rFont val="Times New Roman"/>
        <charset val="134"/>
      </rPr>
      <t>1</t>
    </r>
    <r>
      <rPr>
        <sz val="12"/>
        <color theme="1"/>
        <rFont val="宋体"/>
        <charset val="134"/>
      </rPr>
      <t>月</t>
    </r>
  </si>
  <si>
    <r>
      <rPr>
        <sz val="12"/>
        <color theme="1"/>
        <rFont val="Times New Roman"/>
        <charset val="134"/>
      </rPr>
      <t>3</t>
    </r>
    <r>
      <rPr>
        <sz val="12"/>
        <color theme="1"/>
        <rFont val="宋体"/>
        <charset val="134"/>
      </rPr>
      <t>月</t>
    </r>
  </si>
  <si>
    <r>
      <rPr>
        <sz val="12"/>
        <color theme="1"/>
        <rFont val="Times New Roman"/>
        <charset val="134"/>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</si>
  <si>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</si>
  <si>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</si>
  <si>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</si>
  <si>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134"/>
      </rPr>
      <t>2400</t>
    </r>
    <r>
      <rPr>
        <sz val="12"/>
        <rFont val="宋体"/>
        <charset val="134"/>
      </rPr>
      <t>平方米，露营基地建设</t>
    </r>
    <r>
      <rPr>
        <sz val="12"/>
        <rFont val="Times New Roman"/>
        <charset val="134"/>
      </rPr>
      <t>2000</t>
    </r>
    <r>
      <rPr>
        <sz val="12"/>
        <rFont val="宋体"/>
        <charset val="134"/>
      </rPr>
      <t>平方米，改造鱼塘及修建垂钓台，新建停车场</t>
    </r>
    <r>
      <rPr>
        <sz val="12"/>
        <rFont val="Times New Roman"/>
        <charset val="134"/>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</si>
  <si>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</si>
  <si>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134"/>
      </rPr>
      <t>3</t>
    </r>
    <r>
      <rPr>
        <sz val="12"/>
        <rFont val="宋体"/>
        <charset val="134"/>
      </rPr>
      <t>亩的</t>
    </r>
    <r>
      <rPr>
        <sz val="12"/>
        <rFont val="Times New Roman"/>
        <charset val="134"/>
      </rPr>
      <t>“</t>
    </r>
    <r>
      <rPr>
        <sz val="12"/>
        <rFont val="宋体"/>
        <charset val="134"/>
      </rPr>
      <t>五里一潭溪、十里三贤士</t>
    </r>
    <r>
      <rPr>
        <sz val="12"/>
        <rFont val="Times New Roman"/>
        <charset val="134"/>
      </rPr>
      <t>”</t>
    </r>
    <r>
      <rPr>
        <sz val="12"/>
        <rFont val="宋体"/>
        <charset val="134"/>
      </rPr>
      <t>的徽州乡愁文化公园</t>
    </r>
    <r>
      <rPr>
        <sz val="12"/>
        <rFont val="Times New Roman"/>
        <charset val="134"/>
      </rPr>
      <t>——</t>
    </r>
    <r>
      <rPr>
        <sz val="12"/>
        <rFont val="宋体"/>
        <charset val="134"/>
      </rPr>
      <t>朱升文化主题公园；对登封楼古建及周边进行保护性修缮，修旧如旧；将冷水干至言田旅游道路拓宽至</t>
    </r>
    <r>
      <rPr>
        <sz val="12"/>
        <rFont val="Times New Roman"/>
        <charset val="134"/>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</si>
  <si>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</si>
  <si>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</si>
  <si>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134"/>
      </rPr>
      <t>304</t>
    </r>
    <r>
      <rPr>
        <sz val="12"/>
        <rFont val="宋体"/>
        <charset val="134"/>
      </rPr>
      <t>亩（用地性质为集体建设用地）、生态景观用地约</t>
    </r>
    <r>
      <rPr>
        <sz val="12"/>
        <rFont val="Times New Roman"/>
        <charset val="134"/>
      </rPr>
      <t>10300</t>
    </r>
    <r>
      <rPr>
        <sz val="12"/>
        <rFont val="宋体"/>
        <charset val="134"/>
      </rPr>
      <t>亩。项目一期建设绿色峰会等项目，建设用地约</t>
    </r>
    <r>
      <rPr>
        <sz val="12"/>
        <rFont val="Times New Roman"/>
        <charset val="134"/>
      </rPr>
      <t>47</t>
    </r>
    <r>
      <rPr>
        <sz val="12"/>
        <rFont val="宋体"/>
        <charset val="134"/>
      </rPr>
      <t>亩（其中启动区用地约</t>
    </r>
    <r>
      <rPr>
        <sz val="12"/>
        <rFont val="Times New Roman"/>
        <charset val="134"/>
      </rPr>
      <t>19.5</t>
    </r>
    <r>
      <rPr>
        <sz val="12"/>
        <rFont val="宋体"/>
        <charset val="134"/>
      </rPr>
      <t>亩），投资约</t>
    </r>
    <r>
      <rPr>
        <sz val="12"/>
        <rFont val="Times New Roman"/>
        <charset val="134"/>
      </rPr>
      <t>2</t>
    </r>
    <r>
      <rPr>
        <sz val="12"/>
        <rFont val="宋体"/>
        <charset val="134"/>
      </rPr>
      <t>亿元，建设期限</t>
    </r>
    <r>
      <rPr>
        <sz val="12"/>
        <rFont val="Times New Roman"/>
        <charset val="134"/>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134"/>
      </rPr>
      <t>156.3</t>
    </r>
    <r>
      <rPr>
        <sz val="12"/>
        <rFont val="宋体"/>
        <charset val="134"/>
      </rPr>
      <t>亩，投资约</t>
    </r>
    <r>
      <rPr>
        <sz val="12"/>
        <rFont val="Times New Roman"/>
        <charset val="134"/>
      </rPr>
      <t>2</t>
    </r>
    <r>
      <rPr>
        <sz val="12"/>
        <rFont val="宋体"/>
        <charset val="134"/>
      </rPr>
      <t>亿元，建设期限</t>
    </r>
    <r>
      <rPr>
        <sz val="12"/>
        <rFont val="Times New Roman"/>
        <charset val="134"/>
      </rPr>
      <t>24</t>
    </r>
    <r>
      <rPr>
        <sz val="12"/>
        <rFont val="宋体"/>
        <charset val="134"/>
      </rPr>
      <t>个月；项目三期建设内容为技术创意园、远景当代美术馆等项目，建设用地约</t>
    </r>
    <r>
      <rPr>
        <sz val="12"/>
        <rFont val="Times New Roman"/>
        <charset val="134"/>
      </rPr>
      <t>100.7</t>
    </r>
    <r>
      <rPr>
        <sz val="12"/>
        <rFont val="宋体"/>
        <charset val="134"/>
      </rPr>
      <t>亩，投资约</t>
    </r>
    <r>
      <rPr>
        <sz val="12"/>
        <rFont val="Times New Roman"/>
        <charset val="134"/>
      </rPr>
      <t>2</t>
    </r>
    <r>
      <rPr>
        <sz val="12"/>
        <rFont val="宋体"/>
        <charset val="134"/>
      </rPr>
      <t>亿元，建设期限</t>
    </r>
    <r>
      <rPr>
        <sz val="12"/>
        <rFont val="Times New Roman"/>
        <charset val="134"/>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</si>
  <si>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</si>
  <si>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</si>
  <si>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</si>
  <si>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休宁县月潭湖湿地保护修复项目</t>
  </si>
  <si>
    <t>山林河湖田一草沙项目小珰村已完成新建生态框格护岸280米；月潭湖中心镇区南侧改造生态沟渠共计54m；小珰村已完成新建生态缓冲带建设4.22ha，中心镇区南侧、陈霞村共新建生态缓冲带0.5ha；陈霞村、金村共已完成清运建筑、湖库垃圾3.0389万吨。</t>
  </si>
  <si>
    <t>环月潭湖流域水环境综合治理项目</t>
  </si>
  <si>
    <t>月潭湖镇、溪口镇、渭桥乡</t>
  </si>
  <si>
    <r>
      <rPr>
        <sz val="12"/>
        <rFont val="宋体"/>
        <charset val="134"/>
      </rPr>
      <t>建设内容</t>
    </r>
    <r>
      <rPr>
        <sz val="12"/>
        <rFont val="Times New Roman"/>
        <charset val="134"/>
      </rPr>
      <t xml:space="preserve">
</t>
    </r>
    <r>
      <rPr>
        <sz val="12"/>
        <rFont val="宋体"/>
        <charset val="134"/>
      </rPr>
      <t>（一）污水处理工程：</t>
    </r>
    <r>
      <rPr>
        <sz val="12"/>
        <rFont val="Times New Roman"/>
        <charset val="134"/>
      </rPr>
      <t>1</t>
    </r>
    <r>
      <rPr>
        <sz val="12"/>
        <rFont val="宋体"/>
        <charset val="134"/>
      </rPr>
      <t>、月潭湖镇：对</t>
    </r>
    <r>
      <rPr>
        <sz val="12"/>
        <rFont val="Times New Roman"/>
        <charset val="134"/>
      </rPr>
      <t>8</t>
    </r>
    <r>
      <rPr>
        <sz val="12"/>
        <rFont val="宋体"/>
        <charset val="134"/>
      </rPr>
      <t>个自然村新建污水处理设施和配套污水管网、检查井等，主要采用厌氧</t>
    </r>
    <r>
      <rPr>
        <sz val="12"/>
        <rFont val="Times New Roman"/>
        <charset val="134"/>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</si>
  <si>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</si>
  <si>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</si>
  <si>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</si>
  <si>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134"/>
      </rPr>
      <t>2022</t>
    </r>
    <r>
      <rPr>
        <sz val="12"/>
        <rFont val="宋体"/>
        <charset val="134"/>
      </rPr>
      <t>年</t>
    </r>
    <r>
      <rPr>
        <sz val="12"/>
        <rFont val="Times New Roman"/>
        <charset val="134"/>
      </rPr>
      <t>10</t>
    </r>
    <r>
      <rPr>
        <sz val="12"/>
        <rFont val="宋体"/>
        <charset val="134"/>
      </rPr>
      <t>月</t>
    </r>
    <r>
      <rPr>
        <sz val="12"/>
        <rFont val="Times New Roman"/>
        <charset val="134"/>
      </rPr>
      <t>-2025</t>
    </r>
    <r>
      <rPr>
        <sz val="12"/>
        <rFont val="宋体"/>
        <charset val="134"/>
      </rPr>
      <t>年</t>
    </r>
    <r>
      <rPr>
        <sz val="12"/>
        <rFont val="Times New Roman"/>
        <charset val="134"/>
      </rPr>
      <t>12</t>
    </r>
    <r>
      <rPr>
        <sz val="12"/>
        <rFont val="宋体"/>
        <charset val="134"/>
      </rPr>
      <t>月</t>
    </r>
  </si>
  <si>
    <t>187-1</t>
  </si>
  <si>
    <t>板桥乡登山步道建设项目</t>
  </si>
  <si>
    <t>板桥乡人民政府</t>
  </si>
  <si>
    <r>
      <rPr>
        <sz val="12"/>
        <rFont val="Times New Roman"/>
        <charset val="134"/>
      </rPr>
      <t>1</t>
    </r>
    <r>
      <rPr>
        <sz val="12"/>
        <rFont val="宋体"/>
        <charset val="134"/>
      </rPr>
      <t>、挖掘辖区范围内古道资源，重点恢复沂川古道、徽饶古道等。步道长度</t>
    </r>
    <r>
      <rPr>
        <sz val="12"/>
        <rFont val="Times New Roman"/>
        <charset val="134"/>
      </rPr>
      <t>3500</t>
    </r>
    <r>
      <rPr>
        <sz val="12"/>
        <rFont val="宋体"/>
        <charset val="134"/>
      </rPr>
      <t>米，宽度</t>
    </r>
    <r>
      <rPr>
        <sz val="12"/>
        <rFont val="Times New Roman"/>
        <charset val="134"/>
      </rPr>
      <t>3</t>
    </r>
    <r>
      <rPr>
        <sz val="12"/>
        <rFont val="宋体"/>
        <charset val="134"/>
      </rPr>
      <t>米，石路面。配套建设景观节点、休息亭给排水、绿化、环卫及标志标牌等。</t>
    </r>
    <r>
      <rPr>
        <sz val="12"/>
        <rFont val="Times New Roman"/>
        <charset val="134"/>
      </rPr>
      <t xml:space="preserve">
2</t>
    </r>
    <r>
      <rPr>
        <sz val="12"/>
        <rFont val="宋体"/>
        <charset val="134"/>
      </rPr>
      <t>、对现状梓溪至浙岭古道旅游线路进行改建，步道长度</t>
    </r>
    <r>
      <rPr>
        <sz val="12"/>
        <rFont val="Times New Roman"/>
        <charset val="134"/>
      </rPr>
      <t>4000</t>
    </r>
    <r>
      <rPr>
        <sz val="12"/>
        <rFont val="宋体"/>
        <charset val="134"/>
      </rPr>
      <t>米，宽度</t>
    </r>
    <r>
      <rPr>
        <sz val="12"/>
        <rFont val="Times New Roman"/>
        <charset val="134"/>
      </rPr>
      <t>2.5</t>
    </r>
    <r>
      <rPr>
        <sz val="12"/>
        <rFont val="宋体"/>
        <charset val="134"/>
      </rPr>
      <t>米，砂石路面。配套建设景观节点、休息亭、给排水、绿化、环卫及标志标牌等。</t>
    </r>
  </si>
  <si>
    <t>完成古驿道3.5千米路面修复</t>
  </si>
  <si>
    <t>不涉及各类要素保障</t>
  </si>
  <si>
    <t>项目资金未下达</t>
  </si>
  <si>
    <r>
      <rPr>
        <sz val="12"/>
        <rFont val="Times New Roman"/>
        <charset val="134"/>
      </rPr>
      <t>2024</t>
    </r>
    <r>
      <rPr>
        <sz val="12"/>
        <rFont val="宋体"/>
        <charset val="134"/>
      </rPr>
      <t>年</t>
    </r>
    <r>
      <rPr>
        <sz val="12"/>
        <rFont val="Times New Roman"/>
        <charset val="134"/>
      </rPr>
      <t>10</t>
    </r>
    <r>
      <rPr>
        <sz val="12"/>
        <rFont val="宋体"/>
        <charset val="134"/>
      </rPr>
      <t>月</t>
    </r>
    <r>
      <rPr>
        <sz val="12"/>
        <rFont val="Times New Roman"/>
        <charset val="134"/>
      </rPr>
      <t>-2025</t>
    </r>
    <r>
      <rPr>
        <sz val="12"/>
        <rFont val="宋体"/>
        <charset val="134"/>
      </rPr>
      <t>年</t>
    </r>
    <r>
      <rPr>
        <sz val="12"/>
        <rFont val="Times New Roman"/>
        <charset val="134"/>
      </rPr>
      <t>5</t>
    </r>
    <r>
      <rPr>
        <sz val="12"/>
        <rFont val="宋体"/>
        <charset val="134"/>
      </rPr>
      <t>月</t>
    </r>
  </si>
  <si>
    <t>187-2</t>
  </si>
  <si>
    <t>梓溪红色旅游提升工程</t>
  </si>
  <si>
    <r>
      <rPr>
        <sz val="12"/>
        <rFont val="Times New Roman"/>
        <charset val="134"/>
      </rPr>
      <t>1.</t>
    </r>
    <r>
      <rPr>
        <sz val="12"/>
        <rFont val="宋体"/>
        <charset val="134"/>
      </rPr>
      <t>对梓溪大会堂进行改建，并收储周边农房改建红军食堂。</t>
    </r>
    <r>
      <rPr>
        <sz val="12"/>
        <rFont val="Times New Roman"/>
        <charset val="134"/>
      </rPr>
      <t xml:space="preserve">
2.</t>
    </r>
    <r>
      <rPr>
        <sz val="12"/>
        <rFont val="宋体"/>
        <charset val="134"/>
      </rPr>
      <t>对梓溪红色印记馆进行重新布展。</t>
    </r>
    <r>
      <rPr>
        <sz val="12"/>
        <rFont val="Times New Roman"/>
        <charset val="134"/>
      </rPr>
      <t xml:space="preserve">
3.</t>
    </r>
    <r>
      <rPr>
        <sz val="12"/>
        <rFont val="宋体"/>
        <charset val="134"/>
      </rPr>
      <t>对梓溪拓展基地进行提升，提供红军服，打造沉浸式旅游体验模式。</t>
    </r>
    <r>
      <rPr>
        <sz val="12"/>
        <rFont val="Times New Roman"/>
        <charset val="134"/>
      </rPr>
      <t xml:space="preserve">
4.</t>
    </r>
    <r>
      <rPr>
        <sz val="12"/>
        <rFont val="宋体"/>
        <charset val="134"/>
      </rPr>
      <t>对梓溪村内道路沿线进行微改造，利用闲置墙制作红军文化墙，对部队援建桥进行修缮，对村内仰题桥进行修缮加固。</t>
    </r>
    <r>
      <rPr>
        <sz val="12"/>
        <rFont val="Times New Roman"/>
        <charset val="134"/>
      </rPr>
      <t xml:space="preserve">
5.</t>
    </r>
    <r>
      <rPr>
        <sz val="12"/>
        <rFont val="宋体"/>
        <charset val="134"/>
      </rPr>
      <t>对梓溪至黄连古道进行修复，并挖掘红色文化故事。</t>
    </r>
  </si>
  <si>
    <r>
      <rPr>
        <sz val="12"/>
        <rFont val="宋体"/>
        <charset val="134"/>
      </rPr>
      <t>1</t>
    </r>
    <r>
      <rPr>
        <sz val="12"/>
        <rFont val="宋体"/>
        <charset val="134"/>
      </rPr>
      <t>、完成房屋改造</t>
    </r>
    <r>
      <rPr>
        <sz val="12"/>
        <rFont val="宋体"/>
        <charset val="134"/>
      </rPr>
      <t>2</t>
    </r>
    <r>
      <rPr>
        <sz val="12"/>
        <rFont val="宋体"/>
        <charset val="134"/>
      </rPr>
      <t>幢。</t>
    </r>
    <r>
      <rPr>
        <sz val="12"/>
        <rFont val="宋体"/>
        <charset val="134"/>
      </rPr>
      <t xml:space="preserve">
2</t>
    </r>
    <r>
      <rPr>
        <sz val="12"/>
        <rFont val="宋体"/>
        <charset val="134"/>
      </rPr>
      <t>、完成户外拓展基地改造提升</t>
    </r>
    <r>
      <rPr>
        <sz val="12"/>
        <rFont val="宋体"/>
        <charset val="134"/>
      </rPr>
      <t>1</t>
    </r>
    <r>
      <rPr>
        <sz val="12"/>
        <rFont val="宋体"/>
        <charset val="134"/>
      </rPr>
      <t>处并竣工投产。</t>
    </r>
    <r>
      <rPr>
        <sz val="12"/>
        <rFont val="宋体"/>
        <charset val="134"/>
      </rPr>
      <t xml:space="preserve">
3</t>
    </r>
    <r>
      <rPr>
        <sz val="12"/>
        <rFont val="宋体"/>
        <charset val="134"/>
      </rPr>
      <t>、完成农房收储</t>
    </r>
    <r>
      <rPr>
        <sz val="12"/>
        <rFont val="宋体"/>
        <charset val="134"/>
      </rPr>
      <t>3</t>
    </r>
    <r>
      <rPr>
        <sz val="12"/>
        <rFont val="宋体"/>
        <charset val="134"/>
      </rPr>
      <t>幢并改造提升后投产</t>
    </r>
  </si>
  <si>
    <t>完成户外拓展基地改造提升1处</t>
  </si>
  <si>
    <t>187-3</t>
  </si>
  <si>
    <t>板桥乡泉水鱼核心区建设</t>
  </si>
  <si>
    <r>
      <rPr>
        <sz val="12"/>
        <rFont val="Times New Roman"/>
        <charset val="134"/>
      </rPr>
      <t>1.</t>
    </r>
    <r>
      <rPr>
        <sz val="12"/>
        <rFont val="宋体"/>
        <charset val="134"/>
      </rPr>
      <t>依托板桥杨林湾村泉水鱼养殖远程教育学用示范基地，设置研学营地。</t>
    </r>
    <r>
      <rPr>
        <sz val="12"/>
        <rFont val="Times New Roman"/>
        <charset val="134"/>
      </rPr>
      <t xml:space="preserve">
2.</t>
    </r>
    <r>
      <rPr>
        <sz val="12"/>
        <rFont val="宋体"/>
        <charset val="134"/>
      </rPr>
      <t>对梓溪、徐源泉水鱼核心区的鱼池进行修复提升，沿河修建拦水坝。</t>
    </r>
    <r>
      <rPr>
        <sz val="12"/>
        <rFont val="Times New Roman"/>
        <charset val="134"/>
      </rPr>
      <t xml:space="preserve">
3.</t>
    </r>
    <r>
      <rPr>
        <sz val="12"/>
        <rFont val="宋体"/>
        <charset val="134"/>
      </rPr>
      <t>对徐源泉水鱼体验中心改造为樟前美食村特色美食展示中心。</t>
    </r>
  </si>
  <si>
    <r>
      <rPr>
        <sz val="12"/>
        <rFont val="宋体"/>
        <charset val="134"/>
      </rPr>
      <t>1</t>
    </r>
    <r>
      <rPr>
        <sz val="12"/>
        <rFont val="宋体"/>
        <charset val="134"/>
      </rPr>
      <t>、完成</t>
    </r>
    <r>
      <rPr>
        <sz val="12"/>
        <rFont val="宋体"/>
        <charset val="134"/>
      </rPr>
      <t>40</t>
    </r>
    <r>
      <rPr>
        <sz val="12"/>
        <rFont val="宋体"/>
        <charset val="134"/>
      </rPr>
      <t>口鱼塘改造提升并竣工投产。</t>
    </r>
    <r>
      <rPr>
        <sz val="12"/>
        <rFont val="宋体"/>
        <charset val="134"/>
      </rPr>
      <t xml:space="preserve">
2</t>
    </r>
    <r>
      <rPr>
        <sz val="12"/>
        <rFont val="宋体"/>
        <charset val="134"/>
      </rPr>
      <t>、完成</t>
    </r>
    <r>
      <rPr>
        <sz val="12"/>
        <rFont val="宋体"/>
        <charset val="134"/>
      </rPr>
      <t>3</t>
    </r>
    <r>
      <rPr>
        <sz val="12"/>
        <rFont val="宋体"/>
        <charset val="134"/>
      </rPr>
      <t>处拦水坝修建。</t>
    </r>
    <r>
      <rPr>
        <sz val="12"/>
        <rFont val="宋体"/>
        <charset val="134"/>
      </rPr>
      <t xml:space="preserve">
3</t>
    </r>
    <r>
      <rPr>
        <sz val="12"/>
        <rFont val="宋体"/>
        <charset val="134"/>
      </rPr>
      <t>、完成</t>
    </r>
    <r>
      <rPr>
        <sz val="12"/>
        <rFont val="宋体"/>
        <charset val="134"/>
      </rPr>
      <t>1</t>
    </r>
    <r>
      <rPr>
        <sz val="12"/>
        <rFont val="宋体"/>
        <charset val="134"/>
      </rPr>
      <t>处房屋改造提升并竣工投产</t>
    </r>
  </si>
  <si>
    <t>1、完成40口鱼塘改造提升
2、完成1处拦水坝修建</t>
  </si>
  <si>
    <t>187-4</t>
  </si>
  <si>
    <t>沂源河河道整治工程</t>
  </si>
  <si>
    <t>沂源河沿线河道整治，新建生态护岸8.9千米，新建河坝工程10处，主河道全面清淤和砂石整治，清淤量18万立方米。</t>
  </si>
  <si>
    <r>
      <rPr>
        <sz val="12"/>
        <rFont val="宋体"/>
        <charset val="134"/>
      </rPr>
      <t>1</t>
    </r>
    <r>
      <rPr>
        <sz val="12"/>
        <rFont val="宋体"/>
        <charset val="134"/>
      </rPr>
      <t>、完成</t>
    </r>
    <r>
      <rPr>
        <sz val="12"/>
        <rFont val="宋体"/>
        <charset val="134"/>
      </rPr>
      <t>8.9</t>
    </r>
    <r>
      <rPr>
        <sz val="12"/>
        <rFont val="宋体"/>
        <charset val="134"/>
      </rPr>
      <t>千米沿河护岸新建。</t>
    </r>
    <r>
      <rPr>
        <sz val="12"/>
        <rFont val="宋体"/>
        <charset val="134"/>
      </rPr>
      <t xml:space="preserve">
2</t>
    </r>
    <r>
      <rPr>
        <sz val="12"/>
        <rFont val="宋体"/>
        <charset val="134"/>
      </rPr>
      <t>、完成</t>
    </r>
    <r>
      <rPr>
        <sz val="12"/>
        <rFont val="宋体"/>
        <charset val="134"/>
      </rPr>
      <t>10-</t>
    </r>
    <r>
      <rPr>
        <sz val="12"/>
        <rFont val="宋体"/>
        <charset val="134"/>
      </rPr>
      <t>处河坝新建。</t>
    </r>
    <r>
      <rPr>
        <sz val="12"/>
        <rFont val="宋体"/>
        <charset val="134"/>
      </rPr>
      <t xml:space="preserve">
3</t>
    </r>
    <r>
      <rPr>
        <sz val="12"/>
        <rFont val="宋体"/>
        <charset val="134"/>
      </rPr>
      <t>、完成主河道全面清淤</t>
    </r>
    <r>
      <rPr>
        <sz val="12"/>
        <rFont val="宋体"/>
        <charset val="134"/>
      </rPr>
      <t>18</t>
    </r>
    <r>
      <rPr>
        <sz val="12"/>
        <rFont val="宋体"/>
        <charset val="134"/>
      </rPr>
      <t>万立方米</t>
    </r>
  </si>
  <si>
    <t>板桥乡沂源河（板桥段）沿线综合治理工程</t>
  </si>
  <si>
    <t>1、新建200米浆砌护岸挡墙，铺设2米宽青石板路面200米；                  2、已完成主河道全面清淤18万立方米。</t>
  </si>
  <si>
    <t>187-5</t>
  </si>
  <si>
    <t>板桥乡呈村摄影基地</t>
  </si>
  <si>
    <r>
      <rPr>
        <sz val="12"/>
        <rFont val="Times New Roman"/>
        <charset val="134"/>
      </rPr>
      <t>1.</t>
    </r>
    <r>
      <rPr>
        <sz val="12"/>
        <rFont val="宋体"/>
        <charset val="134"/>
      </rPr>
      <t>对入村处进行提升，以石板和竹竿灯提升改造现有水坝桥</t>
    </r>
    <r>
      <rPr>
        <sz val="12"/>
        <rFont val="Times New Roman"/>
        <charset val="134"/>
      </rPr>
      <t>20</t>
    </r>
    <r>
      <rPr>
        <sz val="12"/>
        <rFont val="宋体"/>
        <charset val="134"/>
      </rPr>
      <t>米。</t>
    </r>
    <r>
      <rPr>
        <sz val="12"/>
        <rFont val="Times New Roman"/>
        <charset val="134"/>
      </rPr>
      <t xml:space="preserve">
2.</t>
    </r>
    <r>
      <rPr>
        <sz val="12"/>
        <rFont val="宋体"/>
        <charset val="134"/>
      </rPr>
      <t>在油菜花中，放置轻建设的取景框、草垛、茅草亭等网红打卡装置。</t>
    </r>
    <r>
      <rPr>
        <sz val="12"/>
        <rFont val="Times New Roman"/>
        <charset val="134"/>
      </rPr>
      <t xml:space="preserve">
3.</t>
    </r>
    <r>
      <rPr>
        <sz val="12"/>
        <rFont val="宋体"/>
        <charset val="134"/>
      </rPr>
      <t>改造村内房屋增设一处美食农家乐。</t>
    </r>
  </si>
  <si>
    <r>
      <rPr>
        <sz val="12"/>
        <rFont val="宋体"/>
        <charset val="134"/>
      </rPr>
      <t>1</t>
    </r>
    <r>
      <rPr>
        <sz val="12"/>
        <rFont val="宋体"/>
        <charset val="134"/>
      </rPr>
      <t>、完成改造提升水坝</t>
    </r>
    <r>
      <rPr>
        <sz val="12"/>
        <rFont val="宋体"/>
        <charset val="134"/>
      </rPr>
      <t>1</t>
    </r>
    <r>
      <rPr>
        <sz val="12"/>
        <rFont val="宋体"/>
        <charset val="134"/>
      </rPr>
      <t>处。</t>
    </r>
    <r>
      <rPr>
        <sz val="12"/>
        <rFont val="宋体"/>
        <charset val="134"/>
      </rPr>
      <t xml:space="preserve">
2</t>
    </r>
    <r>
      <rPr>
        <sz val="12"/>
        <rFont val="宋体"/>
        <charset val="134"/>
      </rPr>
      <t>、完成改造提升呈村油菜花田</t>
    </r>
    <r>
      <rPr>
        <sz val="12"/>
        <rFont val="宋体"/>
        <charset val="134"/>
      </rPr>
      <t>20</t>
    </r>
    <r>
      <rPr>
        <sz val="12"/>
        <rFont val="宋体"/>
        <charset val="134"/>
      </rPr>
      <t>亩。</t>
    </r>
    <r>
      <rPr>
        <sz val="12"/>
        <rFont val="宋体"/>
        <charset val="134"/>
      </rPr>
      <t xml:space="preserve">
3</t>
    </r>
    <r>
      <rPr>
        <sz val="12"/>
        <rFont val="宋体"/>
        <charset val="134"/>
      </rPr>
      <t>、完成农房收储</t>
    </r>
    <r>
      <rPr>
        <sz val="12"/>
        <rFont val="宋体"/>
        <charset val="134"/>
      </rPr>
      <t>1</t>
    </r>
    <r>
      <rPr>
        <sz val="12"/>
        <rFont val="宋体"/>
        <charset val="134"/>
      </rPr>
      <t>幢并改造提升竣工后投产</t>
    </r>
  </si>
  <si>
    <t>山斗乡</t>
  </si>
  <si>
    <t>休宁县源芳河生态清洁小流域水土保持综合治理工程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</si>
  <si>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</si>
  <si>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</si>
  <si>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</si>
  <si>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项目已按施工计划全面完成了施工现场的征地及清表工作，沟（河）道整治工程、村庄人居环境整治工作及水蚀林地治理工程已基本完工，工程建设进度达90%。</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</si>
  <si>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</si>
  <si>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</si>
  <si>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</si>
  <si>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134"/>
      </rPr>
      <t>“</t>
    </r>
    <r>
      <rPr>
        <sz val="12"/>
        <rFont val="宋体"/>
        <charset val="134"/>
      </rPr>
      <t>退城入园</t>
    </r>
    <r>
      <rPr>
        <sz val="12"/>
        <rFont val="Times New Roman"/>
        <charset val="134"/>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</si>
  <si>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</si>
  <si>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</si>
  <si>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</si>
  <si>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134"/>
      </rPr>
      <t>8.27</t>
    </r>
    <r>
      <rPr>
        <sz val="12"/>
        <rFont val="宋体"/>
        <charset val="134"/>
      </rPr>
      <t>亩工业用地及厂房。</t>
    </r>
  </si>
  <si>
    <r>
      <rPr>
        <sz val="12"/>
        <rFont val="宋体"/>
        <charset val="134"/>
      </rPr>
      <t>2024</t>
    </r>
    <r>
      <rPr>
        <sz val="12"/>
        <rFont val="宋体"/>
        <charset val="134"/>
      </rPr>
      <t>年</t>
    </r>
    <r>
      <rPr>
        <sz val="12"/>
        <rFont val="宋体"/>
        <charset val="134"/>
      </rPr>
      <t>8</t>
    </r>
    <r>
      <rPr>
        <sz val="12"/>
        <rFont val="宋体"/>
        <charset val="134"/>
      </rPr>
      <t>月</t>
    </r>
    <r>
      <rPr>
        <sz val="12"/>
        <rFont val="宋体"/>
        <charset val="134"/>
      </rPr>
      <t>5</t>
    </r>
    <r>
      <rPr>
        <sz val="12"/>
        <rFont val="宋体"/>
        <charset val="134"/>
      </rPr>
      <t>日签订收储协议</t>
    </r>
  </si>
  <si>
    <t>189-2</t>
  </si>
  <si>
    <t>黄山市凯盛新型显示材料有限公司</t>
  </si>
  <si>
    <r>
      <rPr>
        <sz val="12"/>
        <rFont val="宋体"/>
        <charset val="134"/>
      </rPr>
      <t>收储黄山市凯盛新型显示材料有限公司</t>
    </r>
    <r>
      <rPr>
        <sz val="12"/>
        <rFont val="Times New Roman"/>
        <charset val="134"/>
      </rPr>
      <t>100</t>
    </r>
    <r>
      <rPr>
        <sz val="12"/>
        <rFont val="宋体"/>
        <charset val="134"/>
      </rPr>
      <t>亩工业用地及厂房收储。</t>
    </r>
  </si>
  <si>
    <r>
      <rPr>
        <sz val="12"/>
        <rFont val="宋体"/>
        <charset val="134"/>
      </rPr>
      <t>2024</t>
    </r>
    <r>
      <rPr>
        <sz val="12"/>
        <rFont val="宋体"/>
        <charset val="134"/>
      </rPr>
      <t>年</t>
    </r>
    <r>
      <rPr>
        <sz val="12"/>
        <rFont val="宋体"/>
        <charset val="134"/>
      </rPr>
      <t>5</t>
    </r>
    <r>
      <rPr>
        <sz val="12"/>
        <rFont val="宋体"/>
        <charset val="134"/>
      </rPr>
      <t>月</t>
    </r>
    <r>
      <rPr>
        <sz val="12"/>
        <rFont val="宋体"/>
        <charset val="134"/>
      </rPr>
      <t>16</t>
    </r>
    <r>
      <rPr>
        <sz val="12"/>
        <rFont val="宋体"/>
        <charset val="134"/>
      </rPr>
      <t>日县资规会研究通过收储方案，并向县政府常务会和县委常委会汇报</t>
    </r>
  </si>
  <si>
    <t>189-3</t>
  </si>
  <si>
    <t>休宁中燃城市燃气
发展有限公司</t>
  </si>
  <si>
    <r>
      <rPr>
        <sz val="12"/>
        <rFont val="宋体"/>
        <charset val="134"/>
      </rPr>
      <t>收储休宁中燃城市燃气发展有限公司</t>
    </r>
    <r>
      <rPr>
        <sz val="12"/>
        <rFont val="Times New Roman"/>
        <charset val="134"/>
      </rPr>
      <t>20.71</t>
    </r>
    <r>
      <rPr>
        <sz val="12"/>
        <rFont val="宋体"/>
        <charset val="134"/>
      </rPr>
      <t>亩工业用地及厂房。</t>
    </r>
  </si>
  <si>
    <t>完成初步评估，目前尚在谈判中。</t>
  </si>
  <si>
    <t>189-4</t>
  </si>
  <si>
    <t>休宁万安豆制品厂</t>
  </si>
  <si>
    <t>海阳镇横江路</t>
  </si>
  <si>
    <r>
      <rPr>
        <sz val="12"/>
        <rFont val="宋体"/>
        <charset val="134"/>
      </rPr>
      <t>收储休宁万安豆制品厂</t>
    </r>
    <r>
      <rPr>
        <sz val="12"/>
        <rFont val="Times New Roman"/>
        <charset val="134"/>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</si>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</sst>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yyyy&quot;年&quot;m&quot;月&quot;;@"/>
    <numFmt numFmtId="180" formatCode="0.00_);[Red]\(0.00\)"/>
    <numFmt numFmtId="181" formatCode="0_);[Red]\(0\)"/>
  </numFmts>
  <fonts count="56">
    <font>
      <sz val="11"/>
      <color theme="1"/>
      <name val="等线"/>
      <charset val="134"/>
      <scheme val="minor"/>
    </font>
    <font>
      <sz val="12"/>
      <name val="Times New Roman"/>
      <charset val="134"/>
    </font>
    <font>
      <b/>
      <sz val="14"/>
      <name val="Times New Roman"/>
      <charset val="134"/>
    </font>
    <font>
      <sz val="14"/>
      <name val="Times New Roman"/>
      <charset val="134"/>
    </font>
    <font>
      <sz val="12"/>
      <color theme="1"/>
      <name val="Times New Roman"/>
      <charset val="134"/>
    </font>
    <font>
      <b/>
      <sz val="12"/>
      <name val="Times New Roman"/>
      <charset val="134"/>
    </font>
    <font>
      <sz val="12"/>
      <name val="宋体"/>
      <charset val="134"/>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134"/>
    </font>
    <font>
      <b/>
      <sz val="12"/>
      <color theme="1"/>
      <name val="宋体"/>
      <charset val="134"/>
    </font>
    <font>
      <b/>
      <sz val="16"/>
      <color theme="1"/>
      <name val="黑体"/>
      <charset val="134"/>
    </font>
    <font>
      <b/>
      <sz val="16"/>
      <name val="黑体"/>
      <charset val="134"/>
    </font>
    <font>
      <b/>
      <sz val="12"/>
      <name val="宋体"/>
      <charset val="134"/>
    </font>
    <font>
      <sz val="12"/>
      <color theme="1"/>
      <name val="宋体"/>
      <charset val="134"/>
    </font>
    <font>
      <b/>
      <sz val="12"/>
      <name val="方正小标宋_GBK"/>
      <charset val="134"/>
    </font>
    <font>
      <sz val="12"/>
      <name val="黑体"/>
      <charset val="134"/>
    </font>
    <font>
      <sz val="12"/>
      <name val="仿宋_GB2312"/>
      <charset val="134"/>
    </font>
    <font>
      <sz val="12"/>
      <color theme="1"/>
      <name val="等线"/>
      <charset val="134"/>
      <scheme val="minor"/>
    </font>
    <font>
      <sz val="12"/>
      <name val="等线"/>
      <charset val="134"/>
      <scheme val="minor"/>
    </font>
    <font>
      <sz val="16"/>
      <name val="仿宋_GB2312"/>
      <charset val="134"/>
    </font>
    <font>
      <sz val="16"/>
      <name val="Times New Roman"/>
      <charset val="134"/>
    </font>
    <font>
      <sz val="11"/>
      <name val="Times New Roman"/>
      <charset val="134"/>
    </font>
    <font>
      <sz val="12"/>
      <name val="微软雅黑"/>
      <charset val="134"/>
    </font>
    <font>
      <sz val="11"/>
      <name val="宋体"/>
      <charset val="134"/>
    </font>
    <font>
      <sz val="12"/>
      <color indexed="2"/>
      <name val="宋体"/>
      <charset val="134"/>
    </font>
    <font>
      <sz val="12"/>
      <color indexed="2"/>
      <name val="Times New Roman"/>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4"/>
      <name val="宋体"/>
      <charset val="134"/>
    </font>
    <font>
      <sz val="12"/>
      <name val="Arial Unicode MS"/>
      <charset val="134"/>
    </font>
  </fonts>
  <fills count="35">
    <fill>
      <patternFill patternType="none"/>
    </fill>
    <fill>
      <patternFill patternType="gray125"/>
    </fill>
    <fill>
      <patternFill patternType="solid">
        <fgColor theme="0"/>
        <bgColor theme="0"/>
      </patternFill>
    </fill>
    <fill>
      <patternFill patternType="solid">
        <fgColor indexed="5"/>
        <bgColor indexed="5"/>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36" fillId="0" borderId="0" applyNumberFormat="0" applyFill="0" applyBorder="0" applyProtection="0">
      <alignment vertical="center"/>
    </xf>
    <xf numFmtId="0" fontId="37" fillId="0" borderId="0" applyNumberFormat="0" applyFill="0" applyBorder="0" applyProtection="0">
      <alignment vertical="center"/>
    </xf>
    <xf numFmtId="0" fontId="0" fillId="4" borderId="8" applyNumberFormat="0" applyFont="0" applyProtection="0">
      <alignment vertical="center"/>
    </xf>
    <xf numFmtId="0" fontId="38" fillId="0" borderId="0" applyNumberFormat="0" applyFill="0" applyBorder="0" applyProtection="0">
      <alignment vertical="center"/>
    </xf>
    <xf numFmtId="0" fontId="39" fillId="0" borderId="0" applyNumberFormat="0" applyFill="0" applyBorder="0" applyProtection="0">
      <alignment vertical="center"/>
    </xf>
    <xf numFmtId="0" fontId="40" fillId="0" borderId="0" applyNumberFormat="0" applyFill="0" applyBorder="0" applyProtection="0">
      <alignment vertical="center"/>
    </xf>
    <xf numFmtId="0" fontId="41" fillId="0" borderId="9" applyNumberFormat="0" applyFill="0" applyProtection="0">
      <alignment vertical="center"/>
    </xf>
    <xf numFmtId="0" fontId="42" fillId="0" borderId="9" applyNumberFormat="0" applyFill="0" applyProtection="0">
      <alignment vertical="center"/>
    </xf>
    <xf numFmtId="0" fontId="43" fillId="0" borderId="10" applyNumberFormat="0" applyFill="0" applyProtection="0">
      <alignment vertical="center"/>
    </xf>
    <xf numFmtId="0" fontId="43" fillId="0" borderId="0" applyNumberFormat="0" applyFill="0" applyBorder="0" applyProtection="0">
      <alignment vertical="center"/>
    </xf>
    <xf numFmtId="0" fontId="44" fillId="5" borderId="11" applyNumberFormat="0" applyProtection="0">
      <alignment vertical="center"/>
    </xf>
    <xf numFmtId="0" fontId="45" fillId="6" borderId="12" applyNumberFormat="0" applyProtection="0">
      <alignment vertical="center"/>
    </xf>
    <xf numFmtId="0" fontId="46" fillId="6" borderId="11" applyNumberFormat="0" applyProtection="0">
      <alignment vertical="center"/>
    </xf>
    <xf numFmtId="0" fontId="47" fillId="7" borderId="13" applyNumberFormat="0" applyProtection="0">
      <alignment vertical="center"/>
    </xf>
    <xf numFmtId="0" fontId="48" fillId="0" borderId="14" applyNumberFormat="0" applyFill="0" applyProtection="0">
      <alignment vertical="center"/>
    </xf>
    <xf numFmtId="0" fontId="49" fillId="0" borderId="15" applyNumberFormat="0" applyFill="0" applyProtection="0">
      <alignment vertical="center"/>
    </xf>
    <xf numFmtId="0" fontId="50" fillId="8" borderId="0" applyNumberFormat="0" applyBorder="0" applyProtection="0">
      <alignment vertical="center"/>
    </xf>
    <xf numFmtId="0" fontId="51" fillId="9" borderId="0" applyNumberFormat="0" applyBorder="0" applyProtection="0">
      <alignment vertical="center"/>
    </xf>
    <xf numFmtId="0" fontId="52" fillId="10" borderId="0" applyNumberFormat="0" applyBorder="0" applyProtection="0">
      <alignment vertical="center"/>
    </xf>
    <xf numFmtId="0" fontId="53" fillId="11" borderId="0" applyNumberFormat="0" applyBorder="0" applyProtection="0">
      <alignment vertical="center"/>
    </xf>
    <xf numFmtId="0" fontId="0" fillId="12" borderId="0" applyNumberFormat="0" applyBorder="0" applyProtection="0">
      <alignment vertical="center"/>
    </xf>
    <xf numFmtId="0" fontId="0" fillId="13" borderId="0" applyNumberFormat="0" applyBorder="0" applyProtection="0">
      <alignment vertical="center"/>
    </xf>
    <xf numFmtId="0" fontId="53" fillId="14" borderId="0" applyNumberFormat="0" applyBorder="0" applyProtection="0">
      <alignment vertical="center"/>
    </xf>
    <xf numFmtId="0" fontId="53" fillId="15" borderId="0" applyNumberFormat="0" applyBorder="0" applyProtection="0">
      <alignment vertical="center"/>
    </xf>
    <xf numFmtId="0" fontId="0" fillId="16" borderId="0" applyNumberFormat="0" applyBorder="0" applyProtection="0">
      <alignment vertical="center"/>
    </xf>
    <xf numFmtId="0" fontId="0" fillId="17" borderId="0" applyNumberFormat="0" applyBorder="0" applyProtection="0">
      <alignment vertical="center"/>
    </xf>
    <xf numFmtId="0" fontId="53" fillId="18" borderId="0" applyNumberFormat="0" applyBorder="0" applyProtection="0">
      <alignment vertical="center"/>
    </xf>
    <xf numFmtId="0" fontId="53" fillId="19" borderId="0" applyNumberFormat="0" applyBorder="0" applyProtection="0">
      <alignment vertical="center"/>
    </xf>
    <xf numFmtId="0" fontId="0" fillId="20" borderId="0" applyNumberFormat="0" applyBorder="0" applyProtection="0">
      <alignment vertical="center"/>
    </xf>
    <xf numFmtId="0" fontId="0" fillId="21" borderId="0" applyNumberFormat="0" applyBorder="0" applyProtection="0">
      <alignment vertical="center"/>
    </xf>
    <xf numFmtId="0" fontId="53" fillId="22" borderId="0" applyNumberFormat="0" applyBorder="0" applyProtection="0">
      <alignment vertical="center"/>
    </xf>
    <xf numFmtId="0" fontId="53" fillId="23" borderId="0" applyNumberFormat="0" applyBorder="0" applyProtection="0">
      <alignment vertical="center"/>
    </xf>
    <xf numFmtId="0" fontId="0" fillId="24" borderId="0" applyNumberFormat="0" applyBorder="0" applyProtection="0">
      <alignment vertical="center"/>
    </xf>
    <xf numFmtId="0" fontId="0" fillId="25" borderId="0" applyNumberFormat="0" applyBorder="0" applyProtection="0">
      <alignment vertical="center"/>
    </xf>
    <xf numFmtId="0" fontId="53" fillId="26" borderId="0" applyNumberFormat="0" applyBorder="0" applyProtection="0">
      <alignment vertical="center"/>
    </xf>
    <xf numFmtId="0" fontId="53" fillId="27" borderId="0" applyNumberFormat="0" applyBorder="0" applyProtection="0">
      <alignment vertical="center"/>
    </xf>
    <xf numFmtId="0" fontId="0" fillId="28" borderId="0" applyNumberFormat="0" applyBorder="0" applyProtection="0">
      <alignment vertical="center"/>
    </xf>
    <xf numFmtId="0" fontId="0" fillId="29" borderId="0" applyNumberFormat="0" applyBorder="0" applyProtection="0">
      <alignment vertical="center"/>
    </xf>
    <xf numFmtId="0" fontId="53" fillId="30" borderId="0" applyNumberFormat="0" applyBorder="0" applyProtection="0">
      <alignment vertical="center"/>
    </xf>
    <xf numFmtId="0" fontId="53" fillId="31" borderId="0" applyNumberFormat="0" applyBorder="0" applyProtection="0">
      <alignment vertical="center"/>
    </xf>
    <xf numFmtId="0" fontId="0" fillId="32" borderId="0" applyNumberFormat="0" applyBorder="0" applyProtection="0">
      <alignment vertical="center"/>
    </xf>
    <xf numFmtId="0" fontId="0" fillId="33" borderId="0" applyNumberFormat="0" applyBorder="0" applyProtection="0">
      <alignment vertical="center"/>
    </xf>
    <xf numFmtId="0" fontId="53" fillId="34" borderId="0" applyNumberFormat="0" applyBorder="0" applyProtection="0">
      <alignment vertical="center"/>
    </xf>
    <xf numFmtId="0" fontId="22" fillId="0" borderId="0"/>
  </cellStyleXfs>
  <cellXfs count="186">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2"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0" borderId="0" xfId="0" applyFont="1" applyAlignment="1">
      <alignment horizontal="justify" vertical="center" wrapText="1"/>
    </xf>
    <xf numFmtId="0" fontId="2" fillId="0" borderId="1" xfId="0" applyFont="1" applyBorder="1" applyAlignment="1">
      <alignment horizontal="center" vertical="center" wrapText="1"/>
    </xf>
    <xf numFmtId="0" fontId="14" fillId="3" borderId="2"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57"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31" fontId="6"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justify"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2" fillId="2" borderId="1" xfId="0" applyFont="1" applyFill="1" applyBorder="1" applyAlignment="1">
      <alignment horizontal="center" vertical="center"/>
    </xf>
    <xf numFmtId="57"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10" fontId="1" fillId="2" borderId="0" xfId="3" applyNumberFormat="1" applyFont="1" applyFill="1" applyAlignment="1">
      <alignment horizontal="center" vertical="center" wrapText="1"/>
    </xf>
    <xf numFmtId="10" fontId="22" fillId="2" borderId="1" xfId="3"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58" fontId="23" fillId="2" borderId="1" xfId="0" applyNumberFormat="1" applyFont="1" applyFill="1" applyBorder="1" applyAlignment="1">
      <alignment horizontal="left" vertical="center" wrapText="1"/>
    </xf>
    <xf numFmtId="57" fontId="1" fillId="2" borderId="1" xfId="0" applyNumberFormat="1" applyFont="1" applyFill="1" applyBorder="1" applyAlignment="1">
      <alignment horizontal="center"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left" vertical="center" wrapText="1"/>
    </xf>
    <xf numFmtId="0" fontId="6" fillId="2" borderId="0" xfId="0" applyFont="1" applyFill="1" applyAlignment="1">
      <alignment horizontal="center" vertical="center" wrapText="1"/>
    </xf>
    <xf numFmtId="31" fontId="1" fillId="2" borderId="1" xfId="0" applyNumberFormat="1" applyFont="1" applyFill="1" applyBorder="1" applyAlignment="1">
      <alignment horizontal="center" vertical="center" wrapText="1"/>
    </xf>
    <xf numFmtId="0" fontId="6" fillId="2" borderId="0" xfId="0" applyFont="1" applyFill="1" applyAlignment="1">
      <alignment horizontal="justify" vertical="center" wrapText="1"/>
    </xf>
    <xf numFmtId="176" fontId="1"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left" vertical="center" wrapText="1"/>
    </xf>
    <xf numFmtId="0" fontId="0" fillId="2" borderId="0" xfId="0" applyFill="1" applyAlignment="1">
      <alignment vertical="center" wrapText="1"/>
    </xf>
    <xf numFmtId="57" fontId="1" fillId="2" borderId="1" xfId="0" applyNumberFormat="1" applyFont="1" applyFill="1" applyBorder="1" applyAlignment="1">
      <alignment horizontal="justify" vertical="center" wrapText="1"/>
    </xf>
    <xf numFmtId="176" fontId="1" fillId="2" borderId="1" xfId="0" applyNumberFormat="1" applyFont="1" applyFill="1" applyBorder="1" applyAlignment="1">
      <alignment horizontal="justify" vertical="center" wrapText="1"/>
    </xf>
    <xf numFmtId="177" fontId="6" fillId="2" borderId="1" xfId="0" applyNumberFormat="1" applyFont="1" applyFill="1" applyBorder="1" applyAlignment="1">
      <alignment horizontal="left" vertical="center" wrapText="1"/>
    </xf>
    <xf numFmtId="177" fontId="1"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vertical="center" wrapText="1"/>
    </xf>
    <xf numFmtId="0" fontId="6" fillId="2" borderId="1" xfId="0" applyFont="1" applyFill="1" applyBorder="1" applyAlignment="1">
      <alignment horizontal="justify" vertical="center"/>
    </xf>
    <xf numFmtId="177" fontId="6"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57" fontId="6" fillId="2" borderId="2"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justify" vertical="center" wrapText="1"/>
    </xf>
    <xf numFmtId="0" fontId="1" fillId="2" borderId="1"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57" fontId="6" fillId="2" borderId="1"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justify" vertical="center" wrapText="1"/>
    </xf>
    <xf numFmtId="57" fontId="6" fillId="2" borderId="5" xfId="0" applyNumberFormat="1" applyFont="1" applyFill="1" applyBorder="1" applyAlignment="1">
      <alignment horizontal="justify" vertical="center" wrapText="1"/>
    </xf>
    <xf numFmtId="0" fontId="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57" fontId="6" fillId="2" borderId="2" xfId="0" applyNumberFormat="1" applyFont="1" applyFill="1" applyBorder="1" applyAlignment="1" applyProtection="1">
      <alignment horizontal="left" vertical="center" wrapText="1"/>
    </xf>
    <xf numFmtId="57" fontId="1" fillId="2" borderId="2" xfId="0" applyNumberFormat="1" applyFont="1" applyFill="1" applyBorder="1" applyAlignment="1" applyProtection="1">
      <alignment horizontal="center" vertical="center" wrapText="1"/>
    </xf>
    <xf numFmtId="57" fontId="1" fillId="2" borderId="1"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xf numFmtId="0" fontId="26" fillId="2" borderId="1" xfId="0" applyFont="1" applyFill="1" applyBorder="1" applyAlignment="1">
      <alignment horizontal="justify" vertical="center" wrapText="1"/>
    </xf>
    <xf numFmtId="14" fontId="6" fillId="2" borderId="1" xfId="0" applyNumberFormat="1" applyFont="1" applyFill="1" applyBorder="1" applyAlignment="1">
      <alignment horizontal="left" vertical="center" wrapText="1"/>
    </xf>
    <xf numFmtId="0" fontId="23" fillId="2" borderId="0" xfId="0" applyFont="1" applyFill="1" applyAlignment="1">
      <alignment horizontal="center" vertical="center" wrapText="1"/>
    </xf>
    <xf numFmtId="9" fontId="6"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9" fontId="6" fillId="2" borderId="2" xfId="0" applyNumberFormat="1" applyFont="1" applyFill="1" applyBorder="1" applyAlignment="1" applyProtection="1">
      <alignment horizontal="left" vertical="center" wrapText="1"/>
    </xf>
    <xf numFmtId="0" fontId="23" fillId="2" borderId="0" xfId="0" applyFont="1" applyFill="1" applyAlignment="1">
      <alignment horizontal="justify" vertical="center"/>
    </xf>
    <xf numFmtId="14" fontId="1" fillId="2" borderId="1" xfId="0" applyNumberFormat="1" applyFont="1" applyFill="1" applyBorder="1" applyAlignment="1">
      <alignment horizontal="center" vertical="center" wrapText="1"/>
    </xf>
    <xf numFmtId="57" fontId="1" fillId="2" borderId="5" xfId="0" applyNumberFormat="1" applyFont="1" applyFill="1" applyBorder="1" applyAlignment="1">
      <alignment horizontal="justify" vertical="center" wrapText="1"/>
    </xf>
    <xf numFmtId="57" fontId="6" fillId="2" borderId="5" xfId="0" applyNumberFormat="1" applyFont="1" applyFill="1" applyBorder="1" applyAlignment="1">
      <alignment horizontal="center" vertical="center" wrapText="1"/>
    </xf>
    <xf numFmtId="57" fontId="1" fillId="2" borderId="5" xfId="0" applyNumberFormat="1" applyFont="1" applyFill="1" applyBorder="1" applyAlignment="1">
      <alignment horizontal="center" vertical="center" wrapText="1"/>
    </xf>
    <xf numFmtId="57" fontId="6" fillId="2" borderId="5" xfId="0" applyNumberFormat="1"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31" fontId="6" fillId="2" borderId="1" xfId="0" applyNumberFormat="1" applyFont="1" applyFill="1" applyBorder="1" applyAlignment="1">
      <alignment horizontal="left" vertical="center" wrapText="1"/>
    </xf>
    <xf numFmtId="14" fontId="1" fillId="2" borderId="1" xfId="0" applyNumberFormat="1" applyFont="1" applyFill="1" applyBorder="1" applyAlignment="1" applyProtection="1">
      <alignment horizontal="center" vertical="center" wrapText="1"/>
    </xf>
    <xf numFmtId="0" fontId="23" fillId="2" borderId="1" xfId="0" applyFont="1" applyFill="1" applyBorder="1" applyAlignment="1">
      <alignment horizontal="justify" vertical="center" wrapText="1"/>
    </xf>
    <xf numFmtId="178" fontId="1"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57" fontId="26" fillId="2" borderId="2" xfId="0" applyNumberFormat="1" applyFont="1" applyFill="1" applyBorder="1" applyAlignment="1">
      <alignment horizontal="center" vertical="center" wrapText="1"/>
    </xf>
    <xf numFmtId="31" fontId="23"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8" fillId="2" borderId="1" xfId="0"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left" vertical="center" wrapText="1"/>
    </xf>
    <xf numFmtId="57" fontId="29" fillId="2" borderId="2" xfId="0" applyNumberFormat="1" applyFont="1" applyFill="1" applyBorder="1" applyAlignment="1">
      <alignment horizontal="justify" vertical="center" wrapText="1"/>
    </xf>
    <xf numFmtId="176" fontId="30"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31"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14" fontId="6" fillId="2" borderId="1" xfId="0" applyNumberFormat="1" applyFont="1" applyFill="1" applyBorder="1" applyAlignment="1">
      <alignment horizontal="justify" vertical="center" wrapText="1"/>
    </xf>
    <xf numFmtId="0" fontId="1"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31" fillId="2" borderId="1" xfId="0" applyFont="1" applyFill="1" applyBorder="1" applyAlignment="1">
      <alignment vertical="center" wrapText="1"/>
    </xf>
    <xf numFmtId="0" fontId="6" fillId="2" borderId="2" xfId="0" applyFont="1" applyFill="1" applyBorder="1" applyAlignment="1">
      <alignment horizontal="center" vertical="center" wrapText="1"/>
    </xf>
    <xf numFmtId="57" fontId="1" fillId="2" borderId="2" xfId="0" applyNumberFormat="1" applyFont="1" applyFill="1" applyBorder="1" applyAlignment="1">
      <alignment horizontal="center" vertical="center" wrapText="1"/>
    </xf>
    <xf numFmtId="14" fontId="1" fillId="2" borderId="1" xfId="0" applyNumberFormat="1" applyFont="1" applyFill="1" applyBorder="1" applyAlignment="1">
      <alignment horizontal="justify" vertical="center" wrapText="1"/>
    </xf>
    <xf numFmtId="14" fontId="6" fillId="2" borderId="2" xfId="0" applyNumberFormat="1" applyFont="1" applyFill="1" applyBorder="1" applyAlignment="1">
      <alignment horizontal="justify" vertical="center" wrapText="1"/>
    </xf>
    <xf numFmtId="14" fontId="1" fillId="2" borderId="2" xfId="0" applyNumberFormat="1" applyFont="1" applyFill="1" applyBorder="1" applyAlignment="1">
      <alignment horizontal="justify" vertical="center" wrapText="1"/>
    </xf>
    <xf numFmtId="0" fontId="27" fillId="2" borderId="0" xfId="0" applyFont="1" applyFill="1" applyAlignment="1">
      <alignment vertical="center" wrapText="1"/>
    </xf>
    <xf numFmtId="180" fontId="1" fillId="2" borderId="1" xfId="0" applyNumberFormat="1" applyFont="1" applyFill="1" applyBorder="1" applyAlignment="1">
      <alignment horizontal="center" vertical="center" wrapText="1"/>
    </xf>
    <xf numFmtId="57" fontId="6" fillId="2" borderId="1" xfId="0" applyNumberFormat="1" applyFont="1" applyFill="1" applyBorder="1" applyAlignment="1">
      <alignment vertical="center" wrapText="1"/>
    </xf>
    <xf numFmtId="176" fontId="23"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left" vertical="center" wrapText="1"/>
    </xf>
    <xf numFmtId="0" fontId="0" fillId="2" borderId="0" xfId="0" applyFill="1" applyAlignment="1">
      <alignment horizontal="left" vertical="center" wrapText="1"/>
    </xf>
    <xf numFmtId="0" fontId="1" fillId="2" borderId="1" xfId="49" applyFont="1" applyFill="1" applyBorder="1" applyAlignment="1">
      <alignment horizontal="center" vertical="center" wrapText="1"/>
    </xf>
    <xf numFmtId="57" fontId="1" fillId="2" borderId="1" xfId="49" applyNumberFormat="1" applyFont="1" applyFill="1" applyBorder="1" applyAlignment="1">
      <alignment horizontal="center" vertical="center" wrapText="1"/>
    </xf>
    <xf numFmtId="57" fontId="1" fillId="2" borderId="1" xfId="0" applyNumberFormat="1" applyFont="1" applyFill="1" applyBorder="1" applyAlignment="1">
      <alignment horizontal="left" vertical="center" wrapText="1"/>
    </xf>
    <xf numFmtId="57" fontId="31" fillId="2" borderId="1" xfId="0" applyNumberFormat="1" applyFont="1" applyFill="1" applyBorder="1" applyAlignment="1">
      <alignment horizontal="justify" vertical="center" wrapText="1"/>
    </xf>
    <xf numFmtId="31" fontId="1" fillId="2" borderId="1" xfId="0" applyNumberFormat="1" applyFont="1" applyFill="1" applyBorder="1" applyAlignment="1">
      <alignment horizontal="justify" vertical="center" wrapText="1"/>
    </xf>
    <xf numFmtId="57" fontId="6" fillId="2" borderId="1" xfId="0" applyNumberFormat="1" applyFont="1" applyFill="1" applyBorder="1" applyAlignment="1">
      <alignment horizontal="center" vertical="center"/>
    </xf>
    <xf numFmtId="57" fontId="1" fillId="2" borderId="1" xfId="0" applyNumberFormat="1" applyFont="1" applyFill="1" applyBorder="1" applyAlignment="1">
      <alignment horizontal="center" vertical="center"/>
    </xf>
    <xf numFmtId="0" fontId="4" fillId="2" borderId="1" xfId="0" applyFont="1" applyFill="1" applyBorder="1" applyAlignment="1">
      <alignment horizontal="justify" vertical="center" wrapText="1"/>
    </xf>
    <xf numFmtId="31" fontId="23" fillId="2" borderId="1" xfId="0" applyNumberFormat="1" applyFont="1" applyFill="1" applyBorder="1" applyAlignment="1">
      <alignment horizontal="left" vertical="center" wrapText="1"/>
    </xf>
    <xf numFmtId="0" fontId="33" fillId="2" borderId="1" xfId="0" applyFont="1" applyFill="1" applyBorder="1" applyAlignment="1">
      <alignment horizontal="justify" vertical="center" wrapText="1"/>
    </xf>
    <xf numFmtId="57" fontId="6" fillId="2" borderId="1" xfId="49"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57" fontId="26" fillId="2" borderId="1" xfId="0" applyNumberFormat="1" applyFont="1" applyFill="1" applyBorder="1" applyAlignment="1">
      <alignment horizontal="center" vertical="center" wrapText="1"/>
    </xf>
    <xf numFmtId="57" fontId="23" fillId="2" borderId="1" xfId="0" applyNumberFormat="1" applyFont="1" applyFill="1" applyBorder="1" applyAlignment="1">
      <alignment horizontal="left" vertical="center" wrapText="1"/>
    </xf>
    <xf numFmtId="181" fontId="1" fillId="2" borderId="1" xfId="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34" fillId="2" borderId="1"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35" fillId="2" borderId="1" xfId="0" applyFont="1" applyFill="1" applyBorder="1" applyAlignment="1">
      <alignment horizontal="justify" vertical="center" wrapText="1"/>
    </xf>
    <xf numFmtId="176" fontId="4"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border>
    </dxf>
    <dxf>
      <font>
        <b val="1"/>
      </font>
      <fill>
        <patternFill patternType="solid">
          <fgColor theme="4" tint="0.799981688894314"/>
          <bgColor theme="4" tint="0.799981688894314"/>
        </patternFill>
      </fill>
      <border>
        <left/>
        <right/>
        <top/>
        <bottom style="thin">
          <color theme="4" tint="0.399975585192419"/>
        </bottom>
      </border>
    </dxf>
    <dxf>
      <font>
        <color theme="1"/>
      </font>
    </dxf>
    <dxf>
      <font>
        <color theme="1"/>
      </font>
      <border>
        <left/>
        <right/>
        <top/>
        <bottom style="thin">
          <color theme="4" tint="0.399975585192419"/>
        </bottom>
      </border>
    </dxf>
    <dxf>
      <font>
        <b val="1"/>
        <color theme="1"/>
      </font>
    </dxf>
    <dxf>
      <font>
        <b val="1"/>
        <color theme="1"/>
      </font>
      <border>
        <left/>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left/>
        <right/>
        <top/>
        <bottom style="thin">
          <color theme="4" tint="0.399975585192419"/>
        </bottom>
      </border>
    </dxf>
  </dxfs>
  <tableStyles count="2" defaultTableStyle="TableStyleMedium2" defaultPivotStyle="PivotStyleLight16">
    <tableStyle name="TableStylePreset3_Accent1 1" pivot="0" count="7" xr9:uid="{03E05246-FEB6-436C-931C-1FE2F2F57F3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1" table="0" count="10" xr9:uid="{A8908D25-6BEA-484C-8850-4888F1CF311D}">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P11" activePane="bottomRight" state="frozen"/>
      <selection/>
      <selection pane="topRight"/>
      <selection pane="bottomLeft"/>
      <selection pane="bottomRight" activeCell="J16" sqref="J16"/>
    </sheetView>
  </sheetViews>
  <sheetFormatPr defaultColWidth="9" defaultRowHeight="15.75"/>
  <cols>
    <col min="1" max="1" width="7" style="6" customWidth="1"/>
    <col min="2" max="2" width="7" style="7" customWidth="1"/>
    <col min="3" max="3" width="19.8166666666667" style="8" customWidth="1"/>
    <col min="4" max="4" width="9.80833333333333" style="7" customWidth="1"/>
    <col min="5" max="5" width="9.80833333333333" style="9" customWidth="1"/>
    <col min="6" max="6" width="12.5333333333333" style="9" customWidth="1"/>
    <col min="7" max="7" width="10.1833333333333" style="9" customWidth="1"/>
    <col min="8" max="8" width="7.26666666666667" style="9" customWidth="1"/>
    <col min="9" max="9" width="12.625" style="9" customWidth="1"/>
    <col min="10" max="10" width="92.525" style="10" customWidth="1"/>
    <col min="11" max="11" width="6.375" style="9" customWidth="1"/>
    <col min="12" max="12" width="13.8583333333333" style="9" customWidth="1"/>
    <col min="13" max="13" width="12.9" style="9" customWidth="1"/>
    <col min="14" max="14" width="8.18333333333333" style="9" customWidth="1"/>
    <col min="15" max="15" width="23.75" style="9" customWidth="1"/>
    <col min="16" max="23" width="6.625" style="9" hidden="1" customWidth="1"/>
    <col min="24" max="24" width="10.9" style="11" customWidth="1"/>
    <col min="25" max="25" width="17.0333333333333" style="11" customWidth="1"/>
    <col min="26" max="26" width="17.0333333333333" style="8" hidden="1" customWidth="1"/>
    <col min="27" max="27" width="17.0333333333333" style="8" customWidth="1"/>
    <col min="28" max="28" width="35.675" style="12" customWidth="1"/>
    <col min="29" max="32" width="12.1416666666667" style="9" customWidth="1"/>
    <col min="33" max="34" width="20.625" style="9" customWidth="1"/>
    <col min="35" max="35" width="12.1416666666667" style="9" customWidth="1"/>
    <col min="36" max="16384" width="9" style="1"/>
  </cols>
  <sheetData>
    <row r="1" s="1" customFormat="1" ht="67" customHeight="1" spans="1:35">
      <c r="A1" s="13" t="s">
        <v>0</v>
      </c>
      <c r="B1" s="14"/>
      <c r="C1" s="15"/>
      <c r="D1" s="16"/>
      <c r="E1" s="17"/>
      <c r="F1" s="13"/>
      <c r="G1" s="13"/>
      <c r="H1" s="13"/>
      <c r="I1" s="13"/>
      <c r="J1" s="42"/>
      <c r="K1" s="13"/>
      <c r="L1" s="13"/>
      <c r="M1" s="13"/>
      <c r="N1" s="13"/>
      <c r="O1" s="13"/>
      <c r="P1" s="13"/>
      <c r="Q1" s="13"/>
      <c r="R1" s="13"/>
      <c r="S1" s="13"/>
      <c r="T1" s="13"/>
      <c r="U1" s="13"/>
      <c r="V1" s="13"/>
      <c r="W1" s="13"/>
      <c r="X1" s="11"/>
      <c r="Y1" s="11"/>
      <c r="Z1" s="15"/>
      <c r="AA1" s="15"/>
      <c r="AB1" s="12"/>
      <c r="AC1" s="13"/>
      <c r="AD1" s="13"/>
      <c r="AE1" s="13"/>
      <c r="AF1" s="13"/>
      <c r="AG1" s="13"/>
      <c r="AH1" s="13"/>
      <c r="AI1" s="13"/>
    </row>
    <row r="2" s="1" customFormat="1" ht="29" customHeight="1" spans="1:35">
      <c r="A2" s="6"/>
      <c r="B2" s="7"/>
      <c r="C2" s="8"/>
      <c r="D2" s="7"/>
      <c r="E2" s="9"/>
      <c r="F2" s="9"/>
      <c r="G2" s="9"/>
      <c r="H2" s="9"/>
      <c r="I2" s="9"/>
      <c r="J2" s="10"/>
      <c r="K2" s="9"/>
      <c r="L2" s="9"/>
      <c r="M2" s="9"/>
      <c r="N2" s="9"/>
      <c r="O2" s="9"/>
      <c r="P2" s="9"/>
      <c r="Q2" s="9"/>
      <c r="R2" s="9"/>
      <c r="S2" s="9"/>
      <c r="T2" s="9"/>
      <c r="U2" s="9"/>
      <c r="V2" s="9"/>
      <c r="W2" s="9"/>
      <c r="X2" s="11"/>
      <c r="Y2" s="11"/>
      <c r="Z2" s="64">
        <f>Z4/AA4</f>
        <v>0.647043583569149</v>
      </c>
      <c r="AB2" s="12"/>
      <c r="AC2" s="9"/>
      <c r="AD2" s="9"/>
      <c r="AE2" s="9"/>
      <c r="AI2" s="11" t="s">
        <v>1</v>
      </c>
    </row>
    <row r="3" s="2" customFormat="1" ht="87" customHeight="1" spans="1:35">
      <c r="A3" s="18" t="s">
        <v>2</v>
      </c>
      <c r="B3" s="19" t="s">
        <v>3</v>
      </c>
      <c r="C3" s="20" t="s">
        <v>4</v>
      </c>
      <c r="D3" s="21" t="s">
        <v>5</v>
      </c>
      <c r="E3" s="22" t="s">
        <v>6</v>
      </c>
      <c r="F3" s="18" t="s">
        <v>7</v>
      </c>
      <c r="G3" s="18" t="s">
        <v>8</v>
      </c>
      <c r="H3" s="18" t="s">
        <v>9</v>
      </c>
      <c r="I3" s="18" t="s">
        <v>10</v>
      </c>
      <c r="J3" s="18" t="s">
        <v>11</v>
      </c>
      <c r="K3" s="18" t="s">
        <v>12</v>
      </c>
      <c r="L3" s="18" t="s">
        <v>13</v>
      </c>
      <c r="M3" s="18" t="s">
        <v>14</v>
      </c>
      <c r="N3" s="43" t="s">
        <v>15</v>
      </c>
      <c r="O3" s="43" t="s">
        <v>16</v>
      </c>
      <c r="P3" s="44" t="s">
        <v>17</v>
      </c>
      <c r="Q3" s="56"/>
      <c r="R3" s="56"/>
      <c r="S3" s="56"/>
      <c r="T3" s="56"/>
      <c r="U3" s="56"/>
      <c r="V3" s="56"/>
      <c r="W3" s="57"/>
      <c r="X3" s="47" t="s">
        <v>18</v>
      </c>
      <c r="Y3" s="47" t="s">
        <v>19</v>
      </c>
      <c r="Z3" s="47" t="s">
        <v>20</v>
      </c>
      <c r="AA3" s="47" t="s">
        <v>21</v>
      </c>
      <c r="AB3" s="53" t="s">
        <v>22</v>
      </c>
      <c r="AC3" s="20" t="s">
        <v>23</v>
      </c>
      <c r="AD3" s="20" t="s">
        <v>24</v>
      </c>
      <c r="AE3" s="20" t="s">
        <v>25</v>
      </c>
      <c r="AF3" s="20" t="s">
        <v>26</v>
      </c>
      <c r="AG3" s="20" t="s">
        <v>27</v>
      </c>
      <c r="AH3" s="20" t="s">
        <v>28</v>
      </c>
      <c r="AI3" s="18" t="s">
        <v>29</v>
      </c>
    </row>
    <row r="4" s="3" customFormat="1" ht="85" customHeight="1" spans="1:35">
      <c r="A4" s="23"/>
      <c r="B4" s="24"/>
      <c r="C4" s="25"/>
      <c r="D4" s="26"/>
      <c r="E4" s="25"/>
      <c r="F4" s="25"/>
      <c r="G4" s="25"/>
      <c r="H4" s="25"/>
      <c r="I4" s="25"/>
      <c r="J4" s="45"/>
      <c r="K4" s="25"/>
      <c r="L4" s="46">
        <f>L5+L31+L50+L55+L66+L73+L78+L110+L113+L117+L125+L129+L131+L187+L189+L194+L200+L203+L207+L212+L218+L225+L240+L242+L251+L258+L272+L276+L292+L296+L302+L305+L312+L323+L326+L329+L331+L333+L337+L341+L349+L350+L357+L358+L360</f>
        <v>3735246.48</v>
      </c>
      <c r="M4" s="46">
        <f>M5+M31+M50+M55+M66+M73+M78+M110+M113+M117+M125+M129+M131+M187+M189+M194+M200+M203+M207+M212+M218+M225+M240+M242+M251+M258+M272+M276+M292+M296+M302+M305+M312+M323+M326+M329+M331+M333+M337+M341+M349+M350+M357+M358+M360</f>
        <v>538667.37</v>
      </c>
      <c r="N4" s="46"/>
      <c r="O4" s="46"/>
      <c r="P4" s="47" t="s">
        <v>30</v>
      </c>
      <c r="Q4" s="47" t="s">
        <v>31</v>
      </c>
      <c r="R4" s="47" t="s">
        <v>32</v>
      </c>
      <c r="S4" s="47" t="s">
        <v>33</v>
      </c>
      <c r="T4" s="47" t="s">
        <v>34</v>
      </c>
      <c r="U4" s="47" t="s">
        <v>35</v>
      </c>
      <c r="V4" s="47" t="s">
        <v>36</v>
      </c>
      <c r="W4" s="47" t="s">
        <v>37</v>
      </c>
      <c r="X4" s="58"/>
      <c r="Y4" s="58"/>
      <c r="Z4" s="46">
        <f>Z5+Z31+Z50+Z55+Z66+Z73+Z78+Z110+Z113+Z117+Z125+Z129+Z131+Z187+Z189+Z194+Z200+Z203+Z207+Z212+Z218+Z225+Z240+Z242+Z251+Z258+Z272+Z276+Z292+Z296+Z302+Z305+Z312+Z323+Z326+Z329+Z331+Z333+Z337+Z341+Z349+Z350+Z357+Z358+Z360</f>
        <v>322174</v>
      </c>
      <c r="AA4" s="46">
        <f>AA5+AA31+AA50+AA55+AA66+AA73+AA78+AA110+AA113+AA117+AA125+AA129+AA131+AA187+AA189+AA194+AA200+AA203+AA207+AA212+AA218+AA225+AA240+AA242+AA251+AA258+AA272+AA276+AA292+AA296+AA302+AA305+AA312+AA323+AA326+AA329+AA331+AA333+AA337+AA341+AA349+AA350+AA357+AA358+AA360</f>
        <v>497917</v>
      </c>
      <c r="AB4" s="65">
        <f>AA4/M4</f>
        <v>0.92434965941969</v>
      </c>
      <c r="AC4" s="47"/>
      <c r="AD4" s="47"/>
      <c r="AE4" s="47"/>
      <c r="AF4" s="47"/>
      <c r="AG4" s="82"/>
      <c r="AH4" s="82"/>
      <c r="AI4" s="83"/>
    </row>
    <row r="5" s="4" customFormat="1" ht="50" customHeight="1" spans="1:35">
      <c r="A5" s="27" t="s">
        <v>38</v>
      </c>
      <c r="B5" s="28"/>
      <c r="C5" s="29"/>
      <c r="D5" s="30"/>
      <c r="E5" s="31"/>
      <c r="F5" s="31"/>
      <c r="G5" s="31"/>
      <c r="H5" s="31"/>
      <c r="I5" s="31"/>
      <c r="J5" s="45"/>
      <c r="K5" s="31"/>
      <c r="L5" s="23">
        <f>SUM(L6:L30)</f>
        <v>220900</v>
      </c>
      <c r="M5" s="23">
        <f>SUM(M6:M30)</f>
        <v>41300</v>
      </c>
      <c r="N5" s="23"/>
      <c r="O5" s="23"/>
      <c r="P5" s="31"/>
      <c r="Q5" s="31"/>
      <c r="R5" s="31"/>
      <c r="S5" s="31"/>
      <c r="T5" s="31"/>
      <c r="U5" s="31"/>
      <c r="V5" s="31"/>
      <c r="W5" s="31"/>
      <c r="X5" s="53"/>
      <c r="Y5" s="53"/>
      <c r="Z5" s="23">
        <f>SUM(Z6:Z30)</f>
        <v>31245</v>
      </c>
      <c r="AA5" s="23">
        <f>SUM(AA6:AA30)</f>
        <v>42533</v>
      </c>
      <c r="AB5" s="66"/>
      <c r="AC5" s="31"/>
      <c r="AD5" s="31"/>
      <c r="AE5" s="31"/>
      <c r="AF5" s="31"/>
      <c r="AG5" s="31"/>
      <c r="AH5" s="31"/>
      <c r="AI5" s="31"/>
    </row>
    <row r="6" s="4" customFormat="1" ht="120" customHeight="1" spans="1:35">
      <c r="A6" s="31">
        <v>1</v>
      </c>
      <c r="B6" s="32"/>
      <c r="C6" s="33" t="s">
        <v>39</v>
      </c>
      <c r="D6" s="34" t="s">
        <v>40</v>
      </c>
      <c r="E6" s="31"/>
      <c r="F6" s="33" t="s">
        <v>41</v>
      </c>
      <c r="G6" s="33" t="s">
        <v>38</v>
      </c>
      <c r="H6" s="31" t="s">
        <v>42</v>
      </c>
      <c r="I6" s="33" t="s">
        <v>43</v>
      </c>
      <c r="J6" s="45" t="s">
        <v>44</v>
      </c>
      <c r="K6" s="33" t="s">
        <v>45</v>
      </c>
      <c r="L6" s="31">
        <v>14900</v>
      </c>
      <c r="M6" s="31">
        <v>3000</v>
      </c>
      <c r="N6" s="33" t="s">
        <v>46</v>
      </c>
      <c r="O6" s="48" t="s">
        <v>47</v>
      </c>
      <c r="P6" s="31" t="s">
        <v>42</v>
      </c>
      <c r="Q6" s="31" t="s">
        <v>42</v>
      </c>
      <c r="R6" s="31" t="s">
        <v>42</v>
      </c>
      <c r="S6" s="31" t="s">
        <v>42</v>
      </c>
      <c r="T6" s="31" t="s">
        <v>42</v>
      </c>
      <c r="U6" s="31" t="s">
        <v>42</v>
      </c>
      <c r="V6" s="31" t="s">
        <v>42</v>
      </c>
      <c r="W6" s="31" t="s">
        <v>42</v>
      </c>
      <c r="X6" s="59" t="s">
        <v>48</v>
      </c>
      <c r="Y6" s="59" t="s">
        <v>49</v>
      </c>
      <c r="Z6" s="67">
        <v>1630</v>
      </c>
      <c r="AA6" s="67">
        <v>1630</v>
      </c>
      <c r="AB6" s="68" t="s">
        <v>50</v>
      </c>
      <c r="AC6" s="63" t="s">
        <v>48</v>
      </c>
      <c r="AD6" s="69" t="s">
        <v>51</v>
      </c>
      <c r="AE6" s="31"/>
      <c r="AF6" s="31" t="s">
        <v>52</v>
      </c>
      <c r="AG6" s="31" t="s">
        <v>42</v>
      </c>
      <c r="AH6" s="31" t="s">
        <v>42</v>
      </c>
      <c r="AI6" s="31" t="s">
        <v>53</v>
      </c>
    </row>
    <row r="7" s="4" customFormat="1" ht="120" customHeight="1" spans="1:35">
      <c r="A7" s="31">
        <f t="shared" ref="A7:A30" si="0">A6+1</f>
        <v>2</v>
      </c>
      <c r="B7" s="32"/>
      <c r="C7" s="33" t="s">
        <v>54</v>
      </c>
      <c r="D7" s="34" t="s">
        <v>55</v>
      </c>
      <c r="E7" s="33" t="s">
        <v>56</v>
      </c>
      <c r="F7" s="33" t="s">
        <v>57</v>
      </c>
      <c r="G7" s="33" t="s">
        <v>38</v>
      </c>
      <c r="H7" s="31" t="s">
        <v>42</v>
      </c>
      <c r="I7" s="33" t="s">
        <v>43</v>
      </c>
      <c r="J7" s="45" t="s">
        <v>58</v>
      </c>
      <c r="K7" s="33" t="s">
        <v>45</v>
      </c>
      <c r="L7" s="31">
        <v>20000</v>
      </c>
      <c r="M7" s="31">
        <v>1500</v>
      </c>
      <c r="N7" s="33" t="s">
        <v>46</v>
      </c>
      <c r="O7" s="48" t="s">
        <v>59</v>
      </c>
      <c r="P7" s="31" t="s">
        <v>42</v>
      </c>
      <c r="Q7" s="31" t="s">
        <v>42</v>
      </c>
      <c r="R7" s="31" t="s">
        <v>42</v>
      </c>
      <c r="S7" s="31" t="s">
        <v>42</v>
      </c>
      <c r="T7" s="31" t="s">
        <v>42</v>
      </c>
      <c r="U7" s="31" t="s">
        <v>42</v>
      </c>
      <c r="V7" s="31" t="s">
        <v>42</v>
      </c>
      <c r="W7" s="31" t="s">
        <v>42</v>
      </c>
      <c r="X7" s="59" t="s">
        <v>48</v>
      </c>
      <c r="Y7" s="59" t="s">
        <v>60</v>
      </c>
      <c r="Z7" s="67">
        <v>592</v>
      </c>
      <c r="AA7" s="67">
        <v>700</v>
      </c>
      <c r="AB7" s="66" t="s">
        <v>61</v>
      </c>
      <c r="AC7" s="63" t="s">
        <v>48</v>
      </c>
      <c r="AD7" s="69" t="s">
        <v>51</v>
      </c>
      <c r="AE7" s="69"/>
      <c r="AF7" s="69">
        <v>45992</v>
      </c>
      <c r="AG7" s="69" t="s">
        <v>42</v>
      </c>
      <c r="AH7" s="69" t="s">
        <v>42</v>
      </c>
      <c r="AI7" s="31" t="s">
        <v>62</v>
      </c>
    </row>
    <row r="8" s="4" customFormat="1" ht="120" customHeight="1" spans="1:35">
      <c r="A8" s="31">
        <f t="shared" si="0"/>
        <v>3</v>
      </c>
      <c r="B8" s="32"/>
      <c r="C8" s="33" t="s">
        <v>63</v>
      </c>
      <c r="D8" s="34" t="s">
        <v>64</v>
      </c>
      <c r="E8" s="31"/>
      <c r="F8" s="33" t="s">
        <v>65</v>
      </c>
      <c r="G8" s="33" t="s">
        <v>38</v>
      </c>
      <c r="H8" s="31" t="s">
        <v>42</v>
      </c>
      <c r="I8" s="33" t="s">
        <v>43</v>
      </c>
      <c r="J8" s="45" t="s">
        <v>66</v>
      </c>
      <c r="K8" s="33" t="s">
        <v>45</v>
      </c>
      <c r="L8" s="31">
        <v>12000</v>
      </c>
      <c r="M8" s="31">
        <v>500</v>
      </c>
      <c r="N8" s="33" t="s">
        <v>46</v>
      </c>
      <c r="O8" s="49" t="s">
        <v>67</v>
      </c>
      <c r="P8" s="31" t="s">
        <v>42</v>
      </c>
      <c r="Q8" s="31" t="s">
        <v>42</v>
      </c>
      <c r="R8" s="31" t="s">
        <v>42</v>
      </c>
      <c r="S8" s="31" t="s">
        <v>42</v>
      </c>
      <c r="T8" s="31" t="s">
        <v>42</v>
      </c>
      <c r="U8" s="31" t="s">
        <v>42</v>
      </c>
      <c r="V8" s="31" t="s">
        <v>42</v>
      </c>
      <c r="W8" s="31" t="s">
        <v>42</v>
      </c>
      <c r="X8" s="60" t="s">
        <v>48</v>
      </c>
      <c r="Y8" s="60" t="s">
        <v>68</v>
      </c>
      <c r="Z8" s="67">
        <v>1406</v>
      </c>
      <c r="AA8" s="67">
        <v>1800</v>
      </c>
      <c r="AB8" s="70" t="s">
        <v>69</v>
      </c>
      <c r="AC8" s="63" t="s">
        <v>48</v>
      </c>
      <c r="AD8" s="69" t="s">
        <v>51</v>
      </c>
      <c r="AE8" s="31"/>
      <c r="AF8" s="31" t="s">
        <v>70</v>
      </c>
      <c r="AG8" s="31" t="s">
        <v>42</v>
      </c>
      <c r="AH8" s="31" t="s">
        <v>42</v>
      </c>
      <c r="AI8" s="31" t="s">
        <v>71</v>
      </c>
    </row>
    <row r="9" s="4" customFormat="1" ht="120" customHeight="1" spans="1:35">
      <c r="A9" s="31">
        <f t="shared" si="0"/>
        <v>4</v>
      </c>
      <c r="B9" s="32"/>
      <c r="C9" s="33" t="s">
        <v>72</v>
      </c>
      <c r="D9" s="34" t="s">
        <v>64</v>
      </c>
      <c r="E9" s="31"/>
      <c r="F9" s="33" t="s">
        <v>73</v>
      </c>
      <c r="G9" s="33" t="s">
        <v>38</v>
      </c>
      <c r="H9" s="31" t="s">
        <v>42</v>
      </c>
      <c r="I9" s="33" t="s">
        <v>43</v>
      </c>
      <c r="J9" s="45" t="s">
        <v>74</v>
      </c>
      <c r="K9" s="33" t="s">
        <v>45</v>
      </c>
      <c r="L9" s="31">
        <v>10100</v>
      </c>
      <c r="M9" s="31">
        <v>1000</v>
      </c>
      <c r="N9" s="33" t="s">
        <v>46</v>
      </c>
      <c r="O9" s="49" t="s">
        <v>67</v>
      </c>
      <c r="P9" s="31" t="s">
        <v>42</v>
      </c>
      <c r="Q9" s="31" t="s">
        <v>42</v>
      </c>
      <c r="R9" s="31" t="s">
        <v>42</v>
      </c>
      <c r="S9" s="31" t="s">
        <v>42</v>
      </c>
      <c r="T9" s="31" t="s">
        <v>42</v>
      </c>
      <c r="U9" s="31" t="s">
        <v>42</v>
      </c>
      <c r="V9" s="31" t="s">
        <v>42</v>
      </c>
      <c r="W9" s="31" t="s">
        <v>42</v>
      </c>
      <c r="X9" s="60" t="s">
        <v>48</v>
      </c>
      <c r="Y9" s="60" t="s">
        <v>75</v>
      </c>
      <c r="Z9" s="67">
        <v>0</v>
      </c>
      <c r="AA9" s="67">
        <v>1000</v>
      </c>
      <c r="AB9" s="70" t="s">
        <v>69</v>
      </c>
      <c r="AC9" s="63" t="s">
        <v>48</v>
      </c>
      <c r="AD9" s="69" t="s">
        <v>51</v>
      </c>
      <c r="AE9" s="31"/>
      <c r="AF9" s="31" t="s">
        <v>52</v>
      </c>
      <c r="AG9" s="31" t="s">
        <v>42</v>
      </c>
      <c r="AH9" s="33" t="s">
        <v>42</v>
      </c>
      <c r="AI9" s="31" t="s">
        <v>76</v>
      </c>
    </row>
    <row r="10" s="4" customFormat="1" ht="120" customHeight="1" spans="1:35">
      <c r="A10" s="31">
        <f t="shared" si="0"/>
        <v>5</v>
      </c>
      <c r="B10" s="32"/>
      <c r="C10" s="33" t="s">
        <v>77</v>
      </c>
      <c r="D10" s="34" t="s">
        <v>64</v>
      </c>
      <c r="E10" s="33" t="s">
        <v>56</v>
      </c>
      <c r="F10" s="33" t="s">
        <v>78</v>
      </c>
      <c r="G10" s="33" t="s">
        <v>38</v>
      </c>
      <c r="H10" s="31" t="s">
        <v>42</v>
      </c>
      <c r="I10" s="33" t="s">
        <v>43</v>
      </c>
      <c r="J10" s="45" t="s">
        <v>79</v>
      </c>
      <c r="K10" s="33" t="s">
        <v>45</v>
      </c>
      <c r="L10" s="31">
        <v>10000</v>
      </c>
      <c r="M10" s="31">
        <v>700</v>
      </c>
      <c r="N10" s="33" t="s">
        <v>46</v>
      </c>
      <c r="O10" s="49" t="s">
        <v>67</v>
      </c>
      <c r="P10" s="31" t="s">
        <v>42</v>
      </c>
      <c r="Q10" s="31" t="s">
        <v>42</v>
      </c>
      <c r="R10" s="31" t="s">
        <v>42</v>
      </c>
      <c r="S10" s="31" t="s">
        <v>42</v>
      </c>
      <c r="T10" s="31" t="s">
        <v>42</v>
      </c>
      <c r="U10" s="31" t="s">
        <v>42</v>
      </c>
      <c r="V10" s="31" t="s">
        <v>42</v>
      </c>
      <c r="W10" s="31" t="s">
        <v>42</v>
      </c>
      <c r="X10" s="60" t="s">
        <v>48</v>
      </c>
      <c r="Y10" s="60" t="s">
        <v>80</v>
      </c>
      <c r="Z10" s="67">
        <v>887</v>
      </c>
      <c r="AA10" s="67">
        <v>1000</v>
      </c>
      <c r="AB10" s="70" t="s">
        <v>69</v>
      </c>
      <c r="AC10" s="63" t="s">
        <v>48</v>
      </c>
      <c r="AD10" s="69" t="s">
        <v>51</v>
      </c>
      <c r="AE10" s="31"/>
      <c r="AF10" s="31" t="s">
        <v>52</v>
      </c>
      <c r="AG10" s="31" t="s">
        <v>42</v>
      </c>
      <c r="AH10" s="31" t="s">
        <v>42</v>
      </c>
      <c r="AI10" s="31" t="s">
        <v>81</v>
      </c>
    </row>
    <row r="11" s="4" customFormat="1" ht="120" customHeight="1" spans="1:35">
      <c r="A11" s="31">
        <f t="shared" si="0"/>
        <v>6</v>
      </c>
      <c r="B11" s="32"/>
      <c r="C11" s="33" t="s">
        <v>82</v>
      </c>
      <c r="D11" s="34" t="s">
        <v>64</v>
      </c>
      <c r="E11" s="33" t="s">
        <v>56</v>
      </c>
      <c r="F11" s="33" t="s">
        <v>83</v>
      </c>
      <c r="G11" s="33" t="s">
        <v>38</v>
      </c>
      <c r="H11" s="31" t="s">
        <v>42</v>
      </c>
      <c r="I11" s="33" t="s">
        <v>43</v>
      </c>
      <c r="J11" s="45" t="s">
        <v>84</v>
      </c>
      <c r="K11" s="33" t="s">
        <v>45</v>
      </c>
      <c r="L11" s="31">
        <v>10300</v>
      </c>
      <c r="M11" s="31">
        <v>1500</v>
      </c>
      <c r="N11" s="33" t="s">
        <v>46</v>
      </c>
      <c r="O11" s="49" t="s">
        <v>67</v>
      </c>
      <c r="P11" s="31" t="s">
        <v>42</v>
      </c>
      <c r="Q11" s="31" t="s">
        <v>42</v>
      </c>
      <c r="R11" s="31" t="s">
        <v>42</v>
      </c>
      <c r="S11" s="31" t="s">
        <v>42</v>
      </c>
      <c r="T11" s="31" t="s">
        <v>42</v>
      </c>
      <c r="U11" s="31" t="s">
        <v>42</v>
      </c>
      <c r="V11" s="31" t="s">
        <v>42</v>
      </c>
      <c r="W11" s="31" t="s">
        <v>42</v>
      </c>
      <c r="X11" s="60" t="s">
        <v>48</v>
      </c>
      <c r="Y11" s="60" t="s">
        <v>85</v>
      </c>
      <c r="Z11" s="67">
        <v>1563</v>
      </c>
      <c r="AA11" s="67">
        <v>1563</v>
      </c>
      <c r="AB11" s="70" t="s">
        <v>69</v>
      </c>
      <c r="AC11" s="63" t="s">
        <v>48</v>
      </c>
      <c r="AD11" s="69" t="s">
        <v>51</v>
      </c>
      <c r="AE11" s="31"/>
      <c r="AF11" s="31" t="s">
        <v>86</v>
      </c>
      <c r="AG11" s="31" t="s">
        <v>42</v>
      </c>
      <c r="AH11" s="31" t="s">
        <v>42</v>
      </c>
      <c r="AI11" s="31" t="s">
        <v>87</v>
      </c>
    </row>
    <row r="12" s="4" customFormat="1" ht="120" customHeight="1" spans="1:35">
      <c r="A12" s="31">
        <f t="shared" si="0"/>
        <v>7</v>
      </c>
      <c r="B12" s="32"/>
      <c r="C12" s="33" t="s">
        <v>88</v>
      </c>
      <c r="D12" s="34" t="s">
        <v>64</v>
      </c>
      <c r="E12" s="31"/>
      <c r="F12" s="33" t="s">
        <v>89</v>
      </c>
      <c r="G12" s="33" t="s">
        <v>38</v>
      </c>
      <c r="H12" s="31" t="s">
        <v>42</v>
      </c>
      <c r="I12" s="33" t="s">
        <v>43</v>
      </c>
      <c r="J12" s="49" t="s">
        <v>90</v>
      </c>
      <c r="K12" s="33" t="s">
        <v>45</v>
      </c>
      <c r="L12" s="31">
        <v>4000</v>
      </c>
      <c r="M12" s="31">
        <v>1000</v>
      </c>
      <c r="N12" s="33" t="s">
        <v>91</v>
      </c>
      <c r="O12" s="49" t="s">
        <v>67</v>
      </c>
      <c r="P12" s="31" t="s">
        <v>42</v>
      </c>
      <c r="Q12" s="31" t="s">
        <v>42</v>
      </c>
      <c r="R12" s="31" t="s">
        <v>42</v>
      </c>
      <c r="S12" s="31" t="s">
        <v>42</v>
      </c>
      <c r="T12" s="31" t="s">
        <v>42</v>
      </c>
      <c r="U12" s="31" t="s">
        <v>42</v>
      </c>
      <c r="V12" s="31" t="s">
        <v>42</v>
      </c>
      <c r="W12" s="31" t="s">
        <v>42</v>
      </c>
      <c r="X12" s="60"/>
      <c r="Y12" s="60"/>
      <c r="Z12" s="67"/>
      <c r="AA12" s="36">
        <v>1000</v>
      </c>
      <c r="AB12" s="33" t="s">
        <v>92</v>
      </c>
      <c r="AC12" s="63" t="s">
        <v>48</v>
      </c>
      <c r="AD12" s="69" t="s">
        <v>93</v>
      </c>
      <c r="AE12" s="31" t="s">
        <v>94</v>
      </c>
      <c r="AF12" s="31" t="s">
        <v>52</v>
      </c>
      <c r="AG12" s="31" t="s">
        <v>42</v>
      </c>
      <c r="AH12" s="31" t="s">
        <v>42</v>
      </c>
      <c r="AI12" s="31" t="s">
        <v>95</v>
      </c>
    </row>
    <row r="13" s="4" customFormat="1" ht="120" customHeight="1" spans="1:35">
      <c r="A13" s="31">
        <f t="shared" si="0"/>
        <v>8</v>
      </c>
      <c r="B13" s="32"/>
      <c r="C13" s="33" t="s">
        <v>96</v>
      </c>
      <c r="D13" s="34" t="s">
        <v>64</v>
      </c>
      <c r="E13" s="31"/>
      <c r="F13" s="33" t="s">
        <v>97</v>
      </c>
      <c r="G13" s="33" t="s">
        <v>38</v>
      </c>
      <c r="H13" s="31" t="s">
        <v>42</v>
      </c>
      <c r="I13" s="33" t="s">
        <v>43</v>
      </c>
      <c r="J13" s="49" t="s">
        <v>98</v>
      </c>
      <c r="K13" s="33" t="s">
        <v>45</v>
      </c>
      <c r="L13" s="31">
        <v>10000</v>
      </c>
      <c r="M13" s="31">
        <v>1000</v>
      </c>
      <c r="N13" s="33" t="s">
        <v>91</v>
      </c>
      <c r="O13" s="49" t="s">
        <v>67</v>
      </c>
      <c r="P13" s="31" t="s">
        <v>42</v>
      </c>
      <c r="Q13" s="31" t="s">
        <v>42</v>
      </c>
      <c r="R13" s="31" t="s">
        <v>42</v>
      </c>
      <c r="S13" s="31" t="s">
        <v>42</v>
      </c>
      <c r="T13" s="31" t="s">
        <v>42</v>
      </c>
      <c r="U13" s="31" t="s">
        <v>42</v>
      </c>
      <c r="V13" s="31" t="s">
        <v>42</v>
      </c>
      <c r="W13" s="31" t="s">
        <v>42</v>
      </c>
      <c r="X13" s="60"/>
      <c r="Y13" s="60"/>
      <c r="Z13" s="67"/>
      <c r="AA13" s="36">
        <v>2000</v>
      </c>
      <c r="AB13" s="70" t="s">
        <v>69</v>
      </c>
      <c r="AC13" s="63" t="s">
        <v>48</v>
      </c>
      <c r="AD13" s="69" t="s">
        <v>70</v>
      </c>
      <c r="AE13" s="31" t="s">
        <v>99</v>
      </c>
      <c r="AF13" s="31" t="s">
        <v>52</v>
      </c>
      <c r="AG13" s="31" t="s">
        <v>42</v>
      </c>
      <c r="AH13" s="31" t="s">
        <v>42</v>
      </c>
      <c r="AI13" s="31" t="s">
        <v>100</v>
      </c>
    </row>
    <row r="14" s="4" customFormat="1" ht="120" customHeight="1" spans="1:35">
      <c r="A14" s="31">
        <f t="shared" si="0"/>
        <v>9</v>
      </c>
      <c r="B14" s="32"/>
      <c r="C14" s="33" t="s">
        <v>101</v>
      </c>
      <c r="D14" s="34" t="s">
        <v>64</v>
      </c>
      <c r="E14" s="31"/>
      <c r="F14" s="33" t="s">
        <v>102</v>
      </c>
      <c r="G14" s="33" t="s">
        <v>38</v>
      </c>
      <c r="H14" s="31" t="s">
        <v>42</v>
      </c>
      <c r="I14" s="33" t="s">
        <v>43</v>
      </c>
      <c r="J14" s="45" t="s">
        <v>103</v>
      </c>
      <c r="K14" s="33" t="s">
        <v>45</v>
      </c>
      <c r="L14" s="31">
        <v>4000</v>
      </c>
      <c r="M14" s="31">
        <v>500</v>
      </c>
      <c r="N14" s="33" t="s">
        <v>91</v>
      </c>
      <c r="O14" s="49" t="s">
        <v>67</v>
      </c>
      <c r="P14" s="31" t="s">
        <v>42</v>
      </c>
      <c r="Q14" s="31" t="s">
        <v>42</v>
      </c>
      <c r="R14" s="31" t="s">
        <v>42</v>
      </c>
      <c r="S14" s="31" t="s">
        <v>42</v>
      </c>
      <c r="T14" s="31" t="s">
        <v>42</v>
      </c>
      <c r="U14" s="31" t="s">
        <v>42</v>
      </c>
      <c r="V14" s="31" t="s">
        <v>42</v>
      </c>
      <c r="W14" s="31" t="s">
        <v>42</v>
      </c>
      <c r="X14" s="60" t="s">
        <v>48</v>
      </c>
      <c r="Y14" s="60" t="s">
        <v>104</v>
      </c>
      <c r="Z14" s="67">
        <v>271</v>
      </c>
      <c r="AA14" s="67">
        <v>1700</v>
      </c>
      <c r="AB14" s="70" t="s">
        <v>69</v>
      </c>
      <c r="AC14" s="63" t="s">
        <v>48</v>
      </c>
      <c r="AD14" s="69" t="s">
        <v>70</v>
      </c>
      <c r="AE14" s="31" t="s">
        <v>105</v>
      </c>
      <c r="AF14" s="31" t="s">
        <v>52</v>
      </c>
      <c r="AG14" s="31" t="s">
        <v>42</v>
      </c>
      <c r="AH14" s="31" t="s">
        <v>42</v>
      </c>
      <c r="AI14" s="31" t="s">
        <v>100</v>
      </c>
    </row>
    <row r="15" s="4" customFormat="1" ht="120" customHeight="1" spans="1:35">
      <c r="A15" s="31">
        <f t="shared" si="0"/>
        <v>10</v>
      </c>
      <c r="B15" s="32"/>
      <c r="C15" s="33" t="s">
        <v>106</v>
      </c>
      <c r="D15" s="34" t="s">
        <v>55</v>
      </c>
      <c r="E15" s="33" t="s">
        <v>107</v>
      </c>
      <c r="F15" s="33" t="s">
        <v>108</v>
      </c>
      <c r="G15" s="33" t="s">
        <v>38</v>
      </c>
      <c r="H15" s="31" t="s">
        <v>42</v>
      </c>
      <c r="I15" s="33" t="s">
        <v>43</v>
      </c>
      <c r="J15" s="49" t="s">
        <v>109</v>
      </c>
      <c r="K15" s="33" t="s">
        <v>45</v>
      </c>
      <c r="L15" s="31">
        <v>30300</v>
      </c>
      <c r="M15" s="31">
        <v>4000</v>
      </c>
      <c r="N15" s="33" t="s">
        <v>91</v>
      </c>
      <c r="O15" s="48" t="s">
        <v>110</v>
      </c>
      <c r="P15" s="31" t="s">
        <v>42</v>
      </c>
      <c r="Q15" s="31" t="s">
        <v>42</v>
      </c>
      <c r="R15" s="31" t="s">
        <v>42</v>
      </c>
      <c r="S15" s="31" t="s">
        <v>42</v>
      </c>
      <c r="T15" s="31" t="s">
        <v>42</v>
      </c>
      <c r="U15" s="31" t="s">
        <v>42</v>
      </c>
      <c r="V15" s="31" t="s">
        <v>42</v>
      </c>
      <c r="W15" s="31" t="s">
        <v>42</v>
      </c>
      <c r="X15" s="59" t="s">
        <v>48</v>
      </c>
      <c r="Y15" s="59"/>
      <c r="Z15" s="26">
        <f>SUM(Z16:Z22)</f>
        <v>12448</v>
      </c>
      <c r="AA15" s="26">
        <f>SUM(AA16:AA22)</f>
        <v>15020</v>
      </c>
      <c r="AB15" s="70"/>
      <c r="AC15" s="63" t="s">
        <v>48</v>
      </c>
      <c r="AD15" s="69" t="s">
        <v>111</v>
      </c>
      <c r="AE15" s="69" t="s">
        <v>93</v>
      </c>
      <c r="AF15" s="69">
        <v>45992</v>
      </c>
      <c r="AG15" s="69" t="s">
        <v>42</v>
      </c>
      <c r="AH15" s="31" t="s">
        <v>42</v>
      </c>
      <c r="AI15" s="31" t="s">
        <v>112</v>
      </c>
    </row>
    <row r="16" s="4" customFormat="1" ht="120" customHeight="1" spans="1:35">
      <c r="A16" s="31">
        <f t="shared" si="0"/>
        <v>11</v>
      </c>
      <c r="B16" s="32"/>
      <c r="C16" s="33" t="s">
        <v>113</v>
      </c>
      <c r="D16" s="34" t="s">
        <v>55</v>
      </c>
      <c r="E16" s="31"/>
      <c r="F16" s="33" t="s">
        <v>114</v>
      </c>
      <c r="G16" s="33" t="s">
        <v>38</v>
      </c>
      <c r="H16" s="31" t="s">
        <v>42</v>
      </c>
      <c r="I16" s="33" t="s">
        <v>43</v>
      </c>
      <c r="J16" s="45" t="s">
        <v>115</v>
      </c>
      <c r="K16" s="33" t="s">
        <v>45</v>
      </c>
      <c r="L16" s="31">
        <v>2500</v>
      </c>
      <c r="M16" s="31">
        <v>1000</v>
      </c>
      <c r="N16" s="33" t="s">
        <v>91</v>
      </c>
      <c r="O16" s="48" t="s">
        <v>116</v>
      </c>
      <c r="P16" s="31" t="s">
        <v>42</v>
      </c>
      <c r="Q16" s="31" t="s">
        <v>42</v>
      </c>
      <c r="R16" s="31" t="s">
        <v>42</v>
      </c>
      <c r="S16" s="31" t="s">
        <v>42</v>
      </c>
      <c r="T16" s="31" t="s">
        <v>42</v>
      </c>
      <c r="U16" s="31" t="s">
        <v>42</v>
      </c>
      <c r="V16" s="31" t="s">
        <v>42</v>
      </c>
      <c r="W16" s="31" t="s">
        <v>42</v>
      </c>
      <c r="X16" s="59" t="s">
        <v>48</v>
      </c>
      <c r="Y16" s="59" t="s">
        <v>117</v>
      </c>
      <c r="Z16" s="67">
        <v>2894</v>
      </c>
      <c r="AA16" s="67">
        <v>3150</v>
      </c>
      <c r="AB16" s="60" t="s">
        <v>118</v>
      </c>
      <c r="AC16" s="63" t="s">
        <v>48</v>
      </c>
      <c r="AD16" s="69" t="s">
        <v>111</v>
      </c>
      <c r="AE16" s="69" t="s">
        <v>93</v>
      </c>
      <c r="AF16" s="69">
        <v>45992</v>
      </c>
      <c r="AG16" s="69" t="s">
        <v>42</v>
      </c>
      <c r="AH16" s="31" t="s">
        <v>42</v>
      </c>
      <c r="AI16" s="31" t="s">
        <v>112</v>
      </c>
    </row>
    <row r="17" s="4" customFormat="1" ht="120" customHeight="1" spans="1:35">
      <c r="A17" s="31">
        <f t="shared" si="0"/>
        <v>12</v>
      </c>
      <c r="B17" s="32"/>
      <c r="C17" s="33" t="s">
        <v>119</v>
      </c>
      <c r="D17" s="34" t="s">
        <v>55</v>
      </c>
      <c r="E17" s="31"/>
      <c r="F17" s="33" t="s">
        <v>120</v>
      </c>
      <c r="G17" s="33" t="s">
        <v>38</v>
      </c>
      <c r="H17" s="31" t="s">
        <v>42</v>
      </c>
      <c r="I17" s="33" t="s">
        <v>43</v>
      </c>
      <c r="J17" s="49" t="s">
        <v>121</v>
      </c>
      <c r="K17" s="33" t="s">
        <v>45</v>
      </c>
      <c r="L17" s="31">
        <v>3800</v>
      </c>
      <c r="M17" s="31">
        <v>1500</v>
      </c>
      <c r="N17" s="33" t="s">
        <v>91</v>
      </c>
      <c r="O17" s="48" t="s">
        <v>110</v>
      </c>
      <c r="P17" s="31" t="s">
        <v>42</v>
      </c>
      <c r="Q17" s="31" t="s">
        <v>42</v>
      </c>
      <c r="R17" s="31" t="s">
        <v>42</v>
      </c>
      <c r="S17" s="31" t="s">
        <v>42</v>
      </c>
      <c r="T17" s="31" t="s">
        <v>42</v>
      </c>
      <c r="U17" s="31" t="s">
        <v>42</v>
      </c>
      <c r="V17" s="31" t="s">
        <v>42</v>
      </c>
      <c r="W17" s="31" t="s">
        <v>42</v>
      </c>
      <c r="X17" s="59" t="s">
        <v>48</v>
      </c>
      <c r="Y17" s="59" t="s">
        <v>119</v>
      </c>
      <c r="Z17" s="67">
        <v>2244</v>
      </c>
      <c r="AA17" s="67">
        <v>2510</v>
      </c>
      <c r="AB17" s="60" t="s">
        <v>122</v>
      </c>
      <c r="AC17" s="63" t="s">
        <v>48</v>
      </c>
      <c r="AD17" s="69" t="s">
        <v>111</v>
      </c>
      <c r="AE17" s="69" t="s">
        <v>93</v>
      </c>
      <c r="AF17" s="69">
        <v>45992</v>
      </c>
      <c r="AG17" s="69" t="s">
        <v>42</v>
      </c>
      <c r="AH17" s="31" t="s">
        <v>42</v>
      </c>
      <c r="AI17" s="31" t="s">
        <v>112</v>
      </c>
    </row>
    <row r="18" s="4" customFormat="1" ht="120" customHeight="1" spans="1:35">
      <c r="A18" s="31">
        <f t="shared" si="0"/>
        <v>13</v>
      </c>
      <c r="B18" s="32"/>
      <c r="C18" s="33" t="s">
        <v>123</v>
      </c>
      <c r="D18" s="34" t="s">
        <v>55</v>
      </c>
      <c r="E18" s="31"/>
      <c r="F18" s="33" t="s">
        <v>124</v>
      </c>
      <c r="G18" s="33" t="s">
        <v>38</v>
      </c>
      <c r="H18" s="31" t="s">
        <v>42</v>
      </c>
      <c r="I18" s="33" t="s">
        <v>43</v>
      </c>
      <c r="J18" s="49" t="s">
        <v>125</v>
      </c>
      <c r="K18" s="33" t="s">
        <v>45</v>
      </c>
      <c r="L18" s="31">
        <v>10000</v>
      </c>
      <c r="M18" s="31">
        <v>2000</v>
      </c>
      <c r="N18" s="33" t="s">
        <v>91</v>
      </c>
      <c r="O18" s="48" t="s">
        <v>126</v>
      </c>
      <c r="P18" s="31" t="s">
        <v>42</v>
      </c>
      <c r="Q18" s="31" t="s">
        <v>42</v>
      </c>
      <c r="R18" s="31" t="s">
        <v>42</v>
      </c>
      <c r="S18" s="31" t="s">
        <v>42</v>
      </c>
      <c r="T18" s="31" t="s">
        <v>42</v>
      </c>
      <c r="U18" s="31" t="s">
        <v>42</v>
      </c>
      <c r="V18" s="31" t="s">
        <v>42</v>
      </c>
      <c r="W18" s="31" t="s">
        <v>42</v>
      </c>
      <c r="X18" s="59" t="s">
        <v>48</v>
      </c>
      <c r="Y18" s="59" t="s">
        <v>123</v>
      </c>
      <c r="Z18" s="67">
        <v>675</v>
      </c>
      <c r="AA18" s="36">
        <v>810</v>
      </c>
      <c r="AB18" s="33" t="s">
        <v>127</v>
      </c>
      <c r="AC18" s="63" t="s">
        <v>48</v>
      </c>
      <c r="AD18" s="69" t="s">
        <v>70</v>
      </c>
      <c r="AE18" s="69" t="s">
        <v>105</v>
      </c>
      <c r="AF18" s="69">
        <v>46082</v>
      </c>
      <c r="AG18" s="69" t="s">
        <v>42</v>
      </c>
      <c r="AH18" s="31" t="s">
        <v>42</v>
      </c>
      <c r="AI18" s="31" t="s">
        <v>128</v>
      </c>
    </row>
    <row r="19" s="4" customFormat="1" ht="120" customHeight="1" spans="1:35">
      <c r="A19" s="31">
        <f t="shared" si="0"/>
        <v>14</v>
      </c>
      <c r="B19" s="32"/>
      <c r="C19" s="33" t="s">
        <v>129</v>
      </c>
      <c r="D19" s="34" t="s">
        <v>55</v>
      </c>
      <c r="E19" s="31"/>
      <c r="F19" s="33" t="s">
        <v>130</v>
      </c>
      <c r="G19" s="33" t="s">
        <v>38</v>
      </c>
      <c r="H19" s="31" t="s">
        <v>42</v>
      </c>
      <c r="I19" s="33" t="s">
        <v>43</v>
      </c>
      <c r="J19" s="49" t="s">
        <v>131</v>
      </c>
      <c r="K19" s="33" t="s">
        <v>45</v>
      </c>
      <c r="L19" s="31">
        <v>3000</v>
      </c>
      <c r="M19" s="31">
        <v>1000</v>
      </c>
      <c r="N19" s="33" t="s">
        <v>91</v>
      </c>
      <c r="O19" s="48" t="s">
        <v>132</v>
      </c>
      <c r="P19" s="31" t="s">
        <v>42</v>
      </c>
      <c r="Q19" s="31" t="s">
        <v>42</v>
      </c>
      <c r="R19" s="31" t="s">
        <v>42</v>
      </c>
      <c r="S19" s="31" t="s">
        <v>42</v>
      </c>
      <c r="T19" s="31" t="s">
        <v>42</v>
      </c>
      <c r="U19" s="31" t="s">
        <v>42</v>
      </c>
      <c r="V19" s="31" t="s">
        <v>42</v>
      </c>
      <c r="W19" s="31" t="s">
        <v>42</v>
      </c>
      <c r="X19" s="59" t="s">
        <v>48</v>
      </c>
      <c r="Y19" s="59" t="s">
        <v>133</v>
      </c>
      <c r="Z19" s="67">
        <v>2563</v>
      </c>
      <c r="AA19" s="67">
        <v>2770</v>
      </c>
      <c r="AB19" s="60" t="s">
        <v>134</v>
      </c>
      <c r="AC19" s="63" t="s">
        <v>48</v>
      </c>
      <c r="AD19" s="69" t="s">
        <v>70</v>
      </c>
      <c r="AE19" s="69" t="s">
        <v>105</v>
      </c>
      <c r="AF19" s="69">
        <v>45992</v>
      </c>
      <c r="AG19" s="69" t="s">
        <v>42</v>
      </c>
      <c r="AH19" s="31" t="s">
        <v>42</v>
      </c>
      <c r="AI19" s="31" t="s">
        <v>135</v>
      </c>
    </row>
    <row r="20" s="4" customFormat="1" ht="120" customHeight="1" spans="1:35">
      <c r="A20" s="31">
        <f t="shared" si="0"/>
        <v>15</v>
      </c>
      <c r="B20" s="32"/>
      <c r="C20" s="33" t="s">
        <v>136</v>
      </c>
      <c r="D20" s="34" t="s">
        <v>55</v>
      </c>
      <c r="E20" s="31"/>
      <c r="F20" s="33" t="s">
        <v>137</v>
      </c>
      <c r="G20" s="33" t="s">
        <v>38</v>
      </c>
      <c r="H20" s="31" t="s">
        <v>42</v>
      </c>
      <c r="I20" s="33" t="s">
        <v>43</v>
      </c>
      <c r="J20" s="45" t="s">
        <v>138</v>
      </c>
      <c r="K20" s="33" t="s">
        <v>45</v>
      </c>
      <c r="L20" s="31">
        <v>3000</v>
      </c>
      <c r="M20" s="31">
        <v>1500</v>
      </c>
      <c r="N20" s="33" t="s">
        <v>91</v>
      </c>
      <c r="O20" s="48" t="s">
        <v>110</v>
      </c>
      <c r="P20" s="31" t="s">
        <v>42</v>
      </c>
      <c r="Q20" s="31" t="s">
        <v>42</v>
      </c>
      <c r="R20" s="31" t="s">
        <v>42</v>
      </c>
      <c r="S20" s="31" t="s">
        <v>42</v>
      </c>
      <c r="T20" s="31" t="s">
        <v>42</v>
      </c>
      <c r="U20" s="31" t="s">
        <v>42</v>
      </c>
      <c r="V20" s="31" t="s">
        <v>42</v>
      </c>
      <c r="W20" s="31" t="s">
        <v>42</v>
      </c>
      <c r="X20" s="59" t="s">
        <v>48</v>
      </c>
      <c r="Y20" s="59" t="s">
        <v>136</v>
      </c>
      <c r="Z20" s="67">
        <v>1537</v>
      </c>
      <c r="AA20" s="67">
        <v>2690</v>
      </c>
      <c r="AB20" s="60" t="s">
        <v>139</v>
      </c>
      <c r="AC20" s="63" t="s">
        <v>48</v>
      </c>
      <c r="AD20" s="69" t="s">
        <v>70</v>
      </c>
      <c r="AE20" s="69" t="s">
        <v>105</v>
      </c>
      <c r="AF20" s="69">
        <v>45992</v>
      </c>
      <c r="AG20" s="69" t="s">
        <v>42</v>
      </c>
      <c r="AH20" s="31" t="s">
        <v>42</v>
      </c>
      <c r="AI20" s="31" t="s">
        <v>135</v>
      </c>
    </row>
    <row r="21" s="4" customFormat="1" ht="120" customHeight="1" spans="1:35">
      <c r="A21" s="31">
        <f t="shared" si="0"/>
        <v>16</v>
      </c>
      <c r="B21" s="32"/>
      <c r="C21" s="33" t="s">
        <v>140</v>
      </c>
      <c r="D21" s="34" t="s">
        <v>55</v>
      </c>
      <c r="E21" s="31"/>
      <c r="F21" s="33" t="s">
        <v>141</v>
      </c>
      <c r="G21" s="33" t="s">
        <v>38</v>
      </c>
      <c r="H21" s="31" t="s">
        <v>42</v>
      </c>
      <c r="I21" s="33" t="s">
        <v>43</v>
      </c>
      <c r="J21" s="45" t="s">
        <v>142</v>
      </c>
      <c r="K21" s="33" t="s">
        <v>45</v>
      </c>
      <c r="L21" s="31">
        <v>5000</v>
      </c>
      <c r="M21" s="31">
        <v>1500</v>
      </c>
      <c r="N21" s="33" t="s">
        <v>91</v>
      </c>
      <c r="O21" s="48" t="s">
        <v>143</v>
      </c>
      <c r="P21" s="31" t="s">
        <v>42</v>
      </c>
      <c r="Q21" s="31" t="s">
        <v>42</v>
      </c>
      <c r="R21" s="31" t="s">
        <v>42</v>
      </c>
      <c r="S21" s="31" t="s">
        <v>42</v>
      </c>
      <c r="T21" s="31" t="s">
        <v>42</v>
      </c>
      <c r="U21" s="31" t="s">
        <v>42</v>
      </c>
      <c r="V21" s="31" t="s">
        <v>42</v>
      </c>
      <c r="W21" s="31" t="s">
        <v>42</v>
      </c>
      <c r="X21" s="59"/>
      <c r="Y21" s="59"/>
      <c r="Z21" s="67"/>
      <c r="AA21" s="67">
        <v>290</v>
      </c>
      <c r="AB21" s="60" t="s">
        <v>144</v>
      </c>
      <c r="AC21" s="69"/>
      <c r="AD21" s="69" t="s">
        <v>70</v>
      </c>
      <c r="AE21" s="69" t="s">
        <v>105</v>
      </c>
      <c r="AF21" s="69">
        <v>45992</v>
      </c>
      <c r="AG21" s="69" t="s">
        <v>42</v>
      </c>
      <c r="AH21" s="33" t="s">
        <v>145</v>
      </c>
      <c r="AI21" s="31" t="s">
        <v>135</v>
      </c>
    </row>
    <row r="22" s="4" customFormat="1" ht="120" customHeight="1" spans="1:35">
      <c r="A22" s="31">
        <f t="shared" si="0"/>
        <v>17</v>
      </c>
      <c r="B22" s="32"/>
      <c r="C22" s="33" t="s">
        <v>146</v>
      </c>
      <c r="D22" s="34" t="s">
        <v>55</v>
      </c>
      <c r="E22" s="31"/>
      <c r="F22" s="33" t="s">
        <v>147</v>
      </c>
      <c r="G22" s="33" t="s">
        <v>38</v>
      </c>
      <c r="H22" s="31" t="s">
        <v>42</v>
      </c>
      <c r="I22" s="33" t="s">
        <v>43</v>
      </c>
      <c r="J22" s="49" t="s">
        <v>148</v>
      </c>
      <c r="K22" s="33" t="s">
        <v>45</v>
      </c>
      <c r="L22" s="31">
        <v>3000</v>
      </c>
      <c r="M22" s="31">
        <v>1500</v>
      </c>
      <c r="N22" s="33" t="s">
        <v>91</v>
      </c>
      <c r="O22" s="48" t="s">
        <v>149</v>
      </c>
      <c r="P22" s="31" t="s">
        <v>42</v>
      </c>
      <c r="Q22" s="31" t="s">
        <v>42</v>
      </c>
      <c r="R22" s="31" t="s">
        <v>42</v>
      </c>
      <c r="S22" s="31" t="s">
        <v>42</v>
      </c>
      <c r="T22" s="31" t="s">
        <v>42</v>
      </c>
      <c r="U22" s="31" t="s">
        <v>42</v>
      </c>
      <c r="V22" s="31" t="s">
        <v>42</v>
      </c>
      <c r="W22" s="31" t="s">
        <v>42</v>
      </c>
      <c r="X22" s="59" t="s">
        <v>48</v>
      </c>
      <c r="Y22" s="59" t="s">
        <v>150</v>
      </c>
      <c r="Z22" s="67">
        <v>2535</v>
      </c>
      <c r="AA22" s="67">
        <v>2800</v>
      </c>
      <c r="AB22" s="60" t="s">
        <v>151</v>
      </c>
      <c r="AC22" s="63" t="s">
        <v>48</v>
      </c>
      <c r="AD22" s="69" t="s">
        <v>70</v>
      </c>
      <c r="AE22" s="69" t="s">
        <v>105</v>
      </c>
      <c r="AF22" s="69">
        <v>45992</v>
      </c>
      <c r="AG22" s="69" t="s">
        <v>42</v>
      </c>
      <c r="AH22" s="31" t="s">
        <v>42</v>
      </c>
      <c r="AI22" s="31" t="s">
        <v>135</v>
      </c>
    </row>
    <row r="23" s="4" customFormat="1" ht="120" customHeight="1" spans="1:35">
      <c r="A23" s="31">
        <f t="shared" si="0"/>
        <v>18</v>
      </c>
      <c r="B23" s="32"/>
      <c r="C23" s="33" t="s">
        <v>152</v>
      </c>
      <c r="D23" s="34" t="s">
        <v>40</v>
      </c>
      <c r="E23" s="31"/>
      <c r="F23" s="33" t="s">
        <v>153</v>
      </c>
      <c r="G23" s="33" t="s">
        <v>38</v>
      </c>
      <c r="H23" s="31" t="s">
        <v>42</v>
      </c>
      <c r="I23" s="33" t="s">
        <v>43</v>
      </c>
      <c r="J23" s="45" t="s">
        <v>154</v>
      </c>
      <c r="K23" s="33" t="s">
        <v>45</v>
      </c>
      <c r="L23" s="31">
        <v>15000</v>
      </c>
      <c r="M23" s="31">
        <v>4000</v>
      </c>
      <c r="N23" s="33" t="s">
        <v>91</v>
      </c>
      <c r="O23" s="48" t="s">
        <v>155</v>
      </c>
      <c r="P23" s="50">
        <v>50</v>
      </c>
      <c r="Q23" s="50">
        <v>0</v>
      </c>
      <c r="R23" s="50">
        <v>0</v>
      </c>
      <c r="S23" s="50">
        <v>20</v>
      </c>
      <c r="T23" s="50">
        <v>0</v>
      </c>
      <c r="U23" s="50">
        <v>0</v>
      </c>
      <c r="V23" s="50">
        <v>108.28</v>
      </c>
      <c r="W23" s="50">
        <v>1747</v>
      </c>
      <c r="X23" s="59"/>
      <c r="Y23" s="59"/>
      <c r="Z23" s="67"/>
      <c r="AA23" s="67"/>
      <c r="AB23" s="71" t="s">
        <v>156</v>
      </c>
      <c r="AC23" s="63"/>
      <c r="AD23" s="69" t="s">
        <v>86</v>
      </c>
      <c r="AE23" s="69" t="s">
        <v>157</v>
      </c>
      <c r="AF23" s="69">
        <v>45992</v>
      </c>
      <c r="AG23" s="63" t="s">
        <v>158</v>
      </c>
      <c r="AH23" s="33"/>
      <c r="AI23" s="31" t="s">
        <v>159</v>
      </c>
    </row>
    <row r="24" s="4" customFormat="1" ht="120" customHeight="1" spans="1:35">
      <c r="A24" s="31">
        <f t="shared" si="0"/>
        <v>19</v>
      </c>
      <c r="B24" s="32"/>
      <c r="C24" s="33" t="s">
        <v>160</v>
      </c>
      <c r="D24" s="34" t="s">
        <v>40</v>
      </c>
      <c r="E24" s="31"/>
      <c r="F24" s="33" t="s">
        <v>161</v>
      </c>
      <c r="G24" s="33" t="s">
        <v>38</v>
      </c>
      <c r="H24" s="31" t="s">
        <v>42</v>
      </c>
      <c r="I24" s="33" t="s">
        <v>43</v>
      </c>
      <c r="J24" s="49" t="s">
        <v>162</v>
      </c>
      <c r="K24" s="33" t="s">
        <v>45</v>
      </c>
      <c r="L24" s="31">
        <v>10000</v>
      </c>
      <c r="M24" s="31">
        <v>3000</v>
      </c>
      <c r="N24" s="33" t="s">
        <v>91</v>
      </c>
      <c r="O24" s="48" t="s">
        <v>163</v>
      </c>
      <c r="P24" s="51"/>
      <c r="Q24" s="51"/>
      <c r="R24" s="51"/>
      <c r="S24" s="51"/>
      <c r="T24" s="51"/>
      <c r="U24" s="51"/>
      <c r="V24" s="51"/>
      <c r="W24" s="51"/>
      <c r="X24" s="59"/>
      <c r="Y24" s="59"/>
      <c r="Z24" s="67"/>
      <c r="AA24" s="67"/>
      <c r="AB24" s="71" t="s">
        <v>156</v>
      </c>
      <c r="AC24" s="63"/>
      <c r="AD24" s="69" t="s">
        <v>86</v>
      </c>
      <c r="AE24" s="69" t="s">
        <v>157</v>
      </c>
      <c r="AF24" s="69">
        <v>45992</v>
      </c>
      <c r="AG24" s="63" t="s">
        <v>158</v>
      </c>
      <c r="AH24" s="33"/>
      <c r="AI24" s="31" t="s">
        <v>159</v>
      </c>
    </row>
    <row r="25" s="4" customFormat="1" ht="120" customHeight="1" spans="1:35">
      <c r="A25" s="31">
        <f t="shared" si="0"/>
        <v>20</v>
      </c>
      <c r="B25" s="32"/>
      <c r="C25" s="33" t="s">
        <v>164</v>
      </c>
      <c r="D25" s="34" t="s">
        <v>40</v>
      </c>
      <c r="E25" s="31"/>
      <c r="F25" s="33" t="s">
        <v>165</v>
      </c>
      <c r="G25" s="33" t="s">
        <v>38</v>
      </c>
      <c r="H25" s="31" t="s">
        <v>42</v>
      </c>
      <c r="I25" s="33" t="s">
        <v>43</v>
      </c>
      <c r="J25" s="45" t="s">
        <v>166</v>
      </c>
      <c r="K25" s="33" t="s">
        <v>45</v>
      </c>
      <c r="L25" s="31">
        <v>10000</v>
      </c>
      <c r="M25" s="31">
        <v>1500</v>
      </c>
      <c r="N25" s="33" t="s">
        <v>91</v>
      </c>
      <c r="O25" s="48" t="s">
        <v>155</v>
      </c>
      <c r="P25" s="51"/>
      <c r="Q25" s="51"/>
      <c r="R25" s="51"/>
      <c r="S25" s="51"/>
      <c r="T25" s="51"/>
      <c r="U25" s="51"/>
      <c r="V25" s="51"/>
      <c r="W25" s="51"/>
      <c r="X25" s="59"/>
      <c r="Y25" s="59"/>
      <c r="Z25" s="67"/>
      <c r="AA25" s="67">
        <v>100</v>
      </c>
      <c r="AB25" s="71" t="s">
        <v>167</v>
      </c>
      <c r="AC25" s="63"/>
      <c r="AD25" s="69" t="s">
        <v>86</v>
      </c>
      <c r="AE25" s="69" t="s">
        <v>157</v>
      </c>
      <c r="AF25" s="69">
        <v>45992</v>
      </c>
      <c r="AG25" s="63" t="s">
        <v>158</v>
      </c>
      <c r="AH25" s="33"/>
      <c r="AI25" s="31" t="s">
        <v>159</v>
      </c>
    </row>
    <row r="26" s="4" customFormat="1" ht="120" customHeight="1" spans="1:35">
      <c r="A26" s="31">
        <f t="shared" si="0"/>
        <v>21</v>
      </c>
      <c r="B26" s="32"/>
      <c r="C26" s="33" t="s">
        <v>168</v>
      </c>
      <c r="D26" s="34" t="s">
        <v>40</v>
      </c>
      <c r="E26" s="31"/>
      <c r="F26" s="33" t="s">
        <v>169</v>
      </c>
      <c r="G26" s="33" t="s">
        <v>38</v>
      </c>
      <c r="H26" s="31" t="s">
        <v>42</v>
      </c>
      <c r="I26" s="33" t="s">
        <v>43</v>
      </c>
      <c r="J26" s="49" t="s">
        <v>170</v>
      </c>
      <c r="K26" s="33" t="s">
        <v>45</v>
      </c>
      <c r="L26" s="31">
        <v>5000</v>
      </c>
      <c r="M26" s="31">
        <v>2500</v>
      </c>
      <c r="N26" s="33" t="s">
        <v>91</v>
      </c>
      <c r="O26" s="48" t="s">
        <v>155</v>
      </c>
      <c r="P26" s="51"/>
      <c r="Q26" s="51"/>
      <c r="R26" s="51"/>
      <c r="S26" s="51"/>
      <c r="T26" s="51"/>
      <c r="U26" s="51"/>
      <c r="V26" s="51"/>
      <c r="W26" s="51"/>
      <c r="X26" s="59"/>
      <c r="Y26" s="59"/>
      <c r="Z26" s="67"/>
      <c r="AA26" s="67"/>
      <c r="AB26" s="71" t="s">
        <v>171</v>
      </c>
      <c r="AC26" s="63"/>
      <c r="AD26" s="69" t="s">
        <v>86</v>
      </c>
      <c r="AE26" s="69" t="s">
        <v>157</v>
      </c>
      <c r="AF26" s="69">
        <v>45992</v>
      </c>
      <c r="AG26" s="63" t="s">
        <v>158</v>
      </c>
      <c r="AH26" s="33"/>
      <c r="AI26" s="31" t="s">
        <v>159</v>
      </c>
    </row>
    <row r="27" s="4" customFormat="1" ht="120" customHeight="1" spans="1:35">
      <c r="A27" s="31">
        <f t="shared" si="0"/>
        <v>22</v>
      </c>
      <c r="B27" s="32"/>
      <c r="C27" s="33" t="s">
        <v>172</v>
      </c>
      <c r="D27" s="34" t="s">
        <v>40</v>
      </c>
      <c r="E27" s="31"/>
      <c r="F27" s="33" t="s">
        <v>173</v>
      </c>
      <c r="G27" s="33" t="s">
        <v>38</v>
      </c>
      <c r="H27" s="31" t="s">
        <v>42</v>
      </c>
      <c r="I27" s="33" t="s">
        <v>43</v>
      </c>
      <c r="J27" s="49" t="s">
        <v>174</v>
      </c>
      <c r="K27" s="33" t="s">
        <v>45</v>
      </c>
      <c r="L27" s="31">
        <v>5000</v>
      </c>
      <c r="M27" s="31">
        <v>2600</v>
      </c>
      <c r="N27" s="33" t="s">
        <v>91</v>
      </c>
      <c r="O27" s="48" t="s">
        <v>175</v>
      </c>
      <c r="P27" s="52"/>
      <c r="Q27" s="52"/>
      <c r="R27" s="52"/>
      <c r="S27" s="52"/>
      <c r="T27" s="52"/>
      <c r="U27" s="52"/>
      <c r="V27" s="52"/>
      <c r="W27" s="52"/>
      <c r="X27" s="59"/>
      <c r="Y27" s="59"/>
      <c r="Z27" s="67"/>
      <c r="AA27" s="67"/>
      <c r="AB27" s="71" t="s">
        <v>156</v>
      </c>
      <c r="AC27" s="63"/>
      <c r="AD27" s="69" t="s">
        <v>86</v>
      </c>
      <c r="AE27" s="69" t="s">
        <v>157</v>
      </c>
      <c r="AF27" s="69">
        <v>45992</v>
      </c>
      <c r="AG27" s="63" t="s">
        <v>158</v>
      </c>
      <c r="AH27" s="33"/>
      <c r="AI27" s="31" t="s">
        <v>159</v>
      </c>
    </row>
    <row r="28" s="4" customFormat="1" ht="120" customHeight="1" spans="1:35">
      <c r="A28" s="31">
        <f t="shared" si="0"/>
        <v>23</v>
      </c>
      <c r="B28" s="32"/>
      <c r="C28" s="33" t="s">
        <v>176</v>
      </c>
      <c r="D28" s="34" t="s">
        <v>40</v>
      </c>
      <c r="E28" s="31"/>
      <c r="F28" s="33" t="s">
        <v>177</v>
      </c>
      <c r="G28" s="33" t="s">
        <v>38</v>
      </c>
      <c r="H28" s="31" t="s">
        <v>42</v>
      </c>
      <c r="I28" s="33" t="s">
        <v>43</v>
      </c>
      <c r="J28" s="49" t="s">
        <v>178</v>
      </c>
      <c r="K28" s="33" t="s">
        <v>45</v>
      </c>
      <c r="L28" s="31">
        <v>7000</v>
      </c>
      <c r="M28" s="31">
        <v>3000</v>
      </c>
      <c r="N28" s="33" t="s">
        <v>91</v>
      </c>
      <c r="O28" s="48" t="s">
        <v>179</v>
      </c>
      <c r="P28" s="31" t="s">
        <v>42</v>
      </c>
      <c r="Q28" s="31" t="s">
        <v>42</v>
      </c>
      <c r="R28" s="31">
        <v>100</v>
      </c>
      <c r="S28" s="31" t="s">
        <v>42</v>
      </c>
      <c r="T28" s="31" t="s">
        <v>42</v>
      </c>
      <c r="U28" s="31" t="s">
        <v>42</v>
      </c>
      <c r="V28" s="31" t="s">
        <v>42</v>
      </c>
      <c r="W28" s="31">
        <v>4000</v>
      </c>
      <c r="X28" s="59"/>
      <c r="Y28" s="59"/>
      <c r="Z28" s="67"/>
      <c r="AA28" s="67"/>
      <c r="AB28" s="71" t="s">
        <v>180</v>
      </c>
      <c r="AC28" s="69"/>
      <c r="AD28" s="69" t="s">
        <v>86</v>
      </c>
      <c r="AE28" s="69" t="s">
        <v>157</v>
      </c>
      <c r="AF28" s="69">
        <v>45992</v>
      </c>
      <c r="AG28" s="63" t="s">
        <v>181</v>
      </c>
      <c r="AH28" s="33" t="s">
        <v>182</v>
      </c>
      <c r="AI28" s="31" t="s">
        <v>159</v>
      </c>
    </row>
    <row r="29" s="4" customFormat="1" ht="120" customHeight="1" spans="1:35">
      <c r="A29" s="31">
        <f t="shared" si="0"/>
        <v>24</v>
      </c>
      <c r="B29" s="32"/>
      <c r="C29" s="33" t="s">
        <v>183</v>
      </c>
      <c r="D29" s="34" t="s">
        <v>64</v>
      </c>
      <c r="E29" s="31"/>
      <c r="F29" s="33" t="s">
        <v>184</v>
      </c>
      <c r="G29" s="33" t="s">
        <v>38</v>
      </c>
      <c r="H29" s="31" t="s">
        <v>42</v>
      </c>
      <c r="I29" s="33" t="s">
        <v>43</v>
      </c>
      <c r="J29" s="49" t="s">
        <v>185</v>
      </c>
      <c r="K29" s="33" t="s">
        <v>45</v>
      </c>
      <c r="L29" s="31">
        <v>1000</v>
      </c>
      <c r="M29" s="31"/>
      <c r="N29" s="33" t="s">
        <v>186</v>
      </c>
      <c r="O29" s="49" t="s">
        <v>42</v>
      </c>
      <c r="P29" s="31" t="s">
        <v>42</v>
      </c>
      <c r="Q29" s="31" t="s">
        <v>42</v>
      </c>
      <c r="R29" s="31" t="s">
        <v>42</v>
      </c>
      <c r="S29" s="31" t="s">
        <v>42</v>
      </c>
      <c r="T29" s="31" t="s">
        <v>42</v>
      </c>
      <c r="U29" s="31" t="s">
        <v>42</v>
      </c>
      <c r="V29" s="31" t="s">
        <v>42</v>
      </c>
      <c r="W29" s="31" t="s">
        <v>42</v>
      </c>
      <c r="X29" s="59"/>
      <c r="Y29" s="60"/>
      <c r="Z29" s="67"/>
      <c r="AA29" s="67"/>
      <c r="AB29" s="71" t="s">
        <v>42</v>
      </c>
      <c r="AC29" s="31"/>
      <c r="AD29" s="31"/>
      <c r="AE29" s="31"/>
      <c r="AF29" s="31"/>
      <c r="AG29" s="31" t="s">
        <v>42</v>
      </c>
      <c r="AH29" s="31" t="s">
        <v>42</v>
      </c>
      <c r="AI29" s="31"/>
    </row>
    <row r="30" s="4" customFormat="1" ht="120" customHeight="1" spans="1:35">
      <c r="A30" s="31">
        <f t="shared" si="0"/>
        <v>25</v>
      </c>
      <c r="B30" s="32"/>
      <c r="C30" s="31" t="s">
        <v>187</v>
      </c>
      <c r="D30" s="34" t="s">
        <v>64</v>
      </c>
      <c r="E30" s="31"/>
      <c r="F30" s="33" t="s">
        <v>188</v>
      </c>
      <c r="G30" s="33" t="s">
        <v>38</v>
      </c>
      <c r="H30" s="31" t="s">
        <v>42</v>
      </c>
      <c r="I30" s="33" t="s">
        <v>43</v>
      </c>
      <c r="J30" s="45" t="s">
        <v>189</v>
      </c>
      <c r="K30" s="33" t="s">
        <v>45</v>
      </c>
      <c r="L30" s="31">
        <v>12000</v>
      </c>
      <c r="M30" s="31"/>
      <c r="N30" s="33" t="s">
        <v>186</v>
      </c>
      <c r="O30" s="48" t="s">
        <v>42</v>
      </c>
      <c r="P30" s="31" t="s">
        <v>42</v>
      </c>
      <c r="Q30" s="31" t="s">
        <v>42</v>
      </c>
      <c r="R30" s="31" t="s">
        <v>42</v>
      </c>
      <c r="S30" s="31" t="s">
        <v>42</v>
      </c>
      <c r="T30" s="31" t="s">
        <v>42</v>
      </c>
      <c r="U30" s="31" t="s">
        <v>42</v>
      </c>
      <c r="V30" s="31" t="s">
        <v>42</v>
      </c>
      <c r="W30" s="31" t="s">
        <v>42</v>
      </c>
      <c r="X30" s="59"/>
      <c r="Y30" s="59"/>
      <c r="Z30" s="67"/>
      <c r="AA30" s="67"/>
      <c r="AB30" s="71" t="s">
        <v>42</v>
      </c>
      <c r="AC30" s="69"/>
      <c r="AD30" s="69"/>
      <c r="AE30" s="31"/>
      <c r="AF30" s="31"/>
      <c r="AG30" s="31" t="s">
        <v>42</v>
      </c>
      <c r="AH30" s="31" t="s">
        <v>42</v>
      </c>
      <c r="AI30" s="31"/>
    </row>
    <row r="31" s="4" customFormat="1" ht="50" customHeight="1" spans="1:35">
      <c r="A31" s="27" t="s">
        <v>108</v>
      </c>
      <c r="B31" s="28"/>
      <c r="C31" s="29"/>
      <c r="D31" s="30"/>
      <c r="E31" s="31"/>
      <c r="F31" s="31"/>
      <c r="G31" s="31"/>
      <c r="H31" s="31"/>
      <c r="I31" s="31"/>
      <c r="J31" s="45"/>
      <c r="K31" s="31"/>
      <c r="L31" s="23">
        <f>SUM(L32:L49)/2</f>
        <v>77700</v>
      </c>
      <c r="M31" s="23">
        <f>SUM(M32:M49)/2</f>
        <v>37800</v>
      </c>
      <c r="N31" s="23"/>
      <c r="O31" s="53"/>
      <c r="P31" s="31"/>
      <c r="Q31" s="31"/>
      <c r="R31" s="31"/>
      <c r="S31" s="31"/>
      <c r="T31" s="31"/>
      <c r="U31" s="31"/>
      <c r="V31" s="31"/>
      <c r="W31" s="31"/>
      <c r="X31" s="53"/>
      <c r="Y31" s="53"/>
      <c r="Z31" s="67">
        <f>SUM(Z32+Z42)</f>
        <v>10936</v>
      </c>
      <c r="AA31" s="23">
        <f>SUM(AA32+AA42)</f>
        <v>23220</v>
      </c>
      <c r="AB31" s="66"/>
      <c r="AC31" s="31"/>
      <c r="AD31" s="31"/>
      <c r="AE31" s="31"/>
      <c r="AF31" s="31"/>
      <c r="AG31" s="31"/>
      <c r="AH31" s="31"/>
      <c r="AI31" s="31"/>
    </row>
    <row r="32" s="4" customFormat="1" ht="120" customHeight="1" spans="1:35">
      <c r="A32" s="31">
        <f>A30+1</f>
        <v>26</v>
      </c>
      <c r="B32" s="32"/>
      <c r="C32" s="33" t="s">
        <v>190</v>
      </c>
      <c r="D32" s="34" t="s">
        <v>40</v>
      </c>
      <c r="E32" s="33" t="s">
        <v>56</v>
      </c>
      <c r="F32" s="31"/>
      <c r="G32" s="31"/>
      <c r="H32" s="31"/>
      <c r="I32" s="31"/>
      <c r="J32" s="49" t="s">
        <v>191</v>
      </c>
      <c r="K32" s="33" t="s">
        <v>192</v>
      </c>
      <c r="L32" s="23">
        <f>SUM(L33:L41)</f>
        <v>47000</v>
      </c>
      <c r="M32" s="23">
        <f>SUM(M33:M41)</f>
        <v>22300</v>
      </c>
      <c r="N32" s="33" t="s">
        <v>46</v>
      </c>
      <c r="O32" s="53"/>
      <c r="P32" s="31"/>
      <c r="Q32" s="31"/>
      <c r="R32" s="31"/>
      <c r="S32" s="31"/>
      <c r="T32" s="31"/>
      <c r="U32" s="31"/>
      <c r="V32" s="31"/>
      <c r="W32" s="31"/>
      <c r="X32" s="33" t="s">
        <v>48</v>
      </c>
      <c r="Y32" s="53"/>
      <c r="Z32" s="67">
        <f>SUM(Z33:Z41)</f>
        <v>9417</v>
      </c>
      <c r="AA32" s="23">
        <f>SUM(AA33:AA41)</f>
        <v>18220</v>
      </c>
      <c r="AB32" s="66" t="s">
        <v>193</v>
      </c>
      <c r="AC32" s="61" t="s">
        <v>48</v>
      </c>
      <c r="AD32" s="31"/>
      <c r="AE32" s="31"/>
      <c r="AF32" s="31"/>
      <c r="AG32" s="31"/>
      <c r="AH32" s="31"/>
      <c r="AI32" s="31"/>
    </row>
    <row r="33" s="4" customFormat="1" ht="100" customHeight="1" spans="1:35">
      <c r="A33" s="23"/>
      <c r="B33" s="35" t="s">
        <v>194</v>
      </c>
      <c r="C33" s="33" t="s">
        <v>195</v>
      </c>
      <c r="D33" s="34" t="s">
        <v>40</v>
      </c>
      <c r="E33" s="36"/>
      <c r="F33" s="33" t="s">
        <v>108</v>
      </c>
      <c r="G33" s="33" t="s">
        <v>38</v>
      </c>
      <c r="H33" s="31"/>
      <c r="I33" s="33" t="s">
        <v>43</v>
      </c>
      <c r="J33" s="49" t="s">
        <v>196</v>
      </c>
      <c r="K33" s="33" t="s">
        <v>192</v>
      </c>
      <c r="L33" s="31">
        <v>12900</v>
      </c>
      <c r="M33" s="31">
        <v>1000</v>
      </c>
      <c r="N33" s="33" t="s">
        <v>46</v>
      </c>
      <c r="O33" s="54" t="s">
        <v>197</v>
      </c>
      <c r="P33" s="31" t="s">
        <v>42</v>
      </c>
      <c r="Q33" s="31" t="s">
        <v>42</v>
      </c>
      <c r="R33" s="31" t="s">
        <v>42</v>
      </c>
      <c r="S33" s="31" t="s">
        <v>42</v>
      </c>
      <c r="T33" s="31" t="s">
        <v>42</v>
      </c>
      <c r="U33" s="31" t="s">
        <v>42</v>
      </c>
      <c r="V33" s="31" t="s">
        <v>42</v>
      </c>
      <c r="W33" s="31">
        <v>0</v>
      </c>
      <c r="X33" s="61" t="s">
        <v>48</v>
      </c>
      <c r="Y33" s="72" t="s">
        <v>198</v>
      </c>
      <c r="Z33" s="31">
        <v>60</v>
      </c>
      <c r="AA33" s="31">
        <v>2000</v>
      </c>
      <c r="AB33" s="66" t="s">
        <v>69</v>
      </c>
      <c r="AC33" s="61" t="s">
        <v>48</v>
      </c>
      <c r="AD33" s="73" t="s">
        <v>51</v>
      </c>
      <c r="AE33" s="31"/>
      <c r="AF33" s="31" t="s">
        <v>199</v>
      </c>
      <c r="AG33" s="31"/>
      <c r="AH33" s="31"/>
      <c r="AI33" s="31" t="s">
        <v>200</v>
      </c>
    </row>
    <row r="34" s="4" customFormat="1" ht="100" customHeight="1" spans="1:35">
      <c r="A34" s="23"/>
      <c r="B34" s="35" t="s">
        <v>201</v>
      </c>
      <c r="C34" s="33" t="s">
        <v>202</v>
      </c>
      <c r="D34" s="34" t="s">
        <v>40</v>
      </c>
      <c r="E34" s="33" t="s">
        <v>56</v>
      </c>
      <c r="F34" s="33" t="s">
        <v>108</v>
      </c>
      <c r="G34" s="33" t="s">
        <v>38</v>
      </c>
      <c r="H34" s="31"/>
      <c r="I34" s="33" t="s">
        <v>43</v>
      </c>
      <c r="J34" s="45" t="s">
        <v>203</v>
      </c>
      <c r="K34" s="33" t="s">
        <v>192</v>
      </c>
      <c r="L34" s="31">
        <v>12000</v>
      </c>
      <c r="M34" s="31">
        <v>5000</v>
      </c>
      <c r="N34" s="33" t="s">
        <v>46</v>
      </c>
      <c r="O34" s="54" t="s">
        <v>204</v>
      </c>
      <c r="P34" s="31" t="s">
        <v>42</v>
      </c>
      <c r="Q34" s="31" t="s">
        <v>42</v>
      </c>
      <c r="R34" s="31" t="s">
        <v>42</v>
      </c>
      <c r="S34" s="31" t="s">
        <v>42</v>
      </c>
      <c r="T34" s="31" t="s">
        <v>42</v>
      </c>
      <c r="U34" s="31" t="s">
        <v>42</v>
      </c>
      <c r="V34" s="31" t="s">
        <v>42</v>
      </c>
      <c r="W34" s="31">
        <v>0</v>
      </c>
      <c r="X34" s="61" t="s">
        <v>48</v>
      </c>
      <c r="Y34" s="61" t="s">
        <v>202</v>
      </c>
      <c r="Z34" s="31">
        <v>7842</v>
      </c>
      <c r="AA34" s="31">
        <v>9000</v>
      </c>
      <c r="AB34" s="49" t="s">
        <v>205</v>
      </c>
      <c r="AC34" s="61" t="s">
        <v>48</v>
      </c>
      <c r="AD34" s="73" t="s">
        <v>51</v>
      </c>
      <c r="AE34" s="73"/>
      <c r="AF34" s="73" t="s">
        <v>206</v>
      </c>
      <c r="AG34" s="73"/>
      <c r="AH34" s="73"/>
      <c r="AI34" s="31" t="s">
        <v>207</v>
      </c>
    </row>
    <row r="35" s="4" customFormat="1" ht="100" customHeight="1" spans="1:35">
      <c r="A35" s="23"/>
      <c r="B35" s="35" t="s">
        <v>208</v>
      </c>
      <c r="C35" s="33" t="s">
        <v>209</v>
      </c>
      <c r="D35" s="34" t="s">
        <v>40</v>
      </c>
      <c r="E35" s="37" t="s">
        <v>56</v>
      </c>
      <c r="F35" s="33" t="s">
        <v>108</v>
      </c>
      <c r="G35" s="33" t="s">
        <v>38</v>
      </c>
      <c r="H35" s="31"/>
      <c r="I35" s="33" t="s">
        <v>43</v>
      </c>
      <c r="J35" s="49" t="s">
        <v>210</v>
      </c>
      <c r="K35" s="33" t="s">
        <v>192</v>
      </c>
      <c r="L35" s="31">
        <v>600</v>
      </c>
      <c r="M35" s="31">
        <v>500</v>
      </c>
      <c r="N35" s="33" t="s">
        <v>46</v>
      </c>
      <c r="O35" s="49" t="s">
        <v>211</v>
      </c>
      <c r="P35" s="31" t="s">
        <v>42</v>
      </c>
      <c r="Q35" s="31" t="s">
        <v>42</v>
      </c>
      <c r="R35" s="31" t="s">
        <v>42</v>
      </c>
      <c r="S35" s="31" t="s">
        <v>42</v>
      </c>
      <c r="T35" s="31" t="s">
        <v>42</v>
      </c>
      <c r="U35" s="31" t="s">
        <v>42</v>
      </c>
      <c r="V35" s="31" t="s">
        <v>42</v>
      </c>
      <c r="W35" s="31">
        <v>0</v>
      </c>
      <c r="X35" s="61" t="s">
        <v>48</v>
      </c>
      <c r="Y35" s="33" t="s">
        <v>212</v>
      </c>
      <c r="Z35" s="50">
        <v>1515</v>
      </c>
      <c r="AA35" s="50">
        <v>5000</v>
      </c>
      <c r="AB35" s="74" t="s">
        <v>69</v>
      </c>
      <c r="AC35" s="61" t="s">
        <v>48</v>
      </c>
      <c r="AD35" s="31" t="s">
        <v>51</v>
      </c>
      <c r="AE35" s="69"/>
      <c r="AF35" s="69" t="s">
        <v>111</v>
      </c>
      <c r="AG35" s="69"/>
      <c r="AH35" s="69"/>
      <c r="AI35" s="31" t="s">
        <v>213</v>
      </c>
    </row>
    <row r="36" s="4" customFormat="1" ht="100" customHeight="1" spans="1:35">
      <c r="A36" s="23"/>
      <c r="B36" s="35" t="s">
        <v>214</v>
      </c>
      <c r="C36" s="33" t="s">
        <v>215</v>
      </c>
      <c r="D36" s="34" t="s">
        <v>40</v>
      </c>
      <c r="E36" s="38"/>
      <c r="F36" s="33" t="s">
        <v>108</v>
      </c>
      <c r="G36" s="33" t="s">
        <v>38</v>
      </c>
      <c r="H36" s="31"/>
      <c r="I36" s="33" t="s">
        <v>43</v>
      </c>
      <c r="J36" s="45" t="s">
        <v>216</v>
      </c>
      <c r="K36" s="33" t="s">
        <v>192</v>
      </c>
      <c r="L36" s="31">
        <v>1500</v>
      </c>
      <c r="M36" s="31">
        <v>800</v>
      </c>
      <c r="N36" s="33" t="s">
        <v>46</v>
      </c>
      <c r="O36" s="49" t="s">
        <v>211</v>
      </c>
      <c r="P36" s="31" t="s">
        <v>42</v>
      </c>
      <c r="Q36" s="31" t="s">
        <v>42</v>
      </c>
      <c r="R36" s="31" t="s">
        <v>42</v>
      </c>
      <c r="S36" s="31" t="s">
        <v>42</v>
      </c>
      <c r="T36" s="31" t="s">
        <v>42</v>
      </c>
      <c r="U36" s="31" t="s">
        <v>42</v>
      </c>
      <c r="V36" s="31" t="s">
        <v>42</v>
      </c>
      <c r="W36" s="31">
        <v>0</v>
      </c>
      <c r="X36" s="33"/>
      <c r="Y36" s="33"/>
      <c r="Z36" s="51"/>
      <c r="AA36" s="51"/>
      <c r="AB36" s="49" t="s">
        <v>69</v>
      </c>
      <c r="AC36" s="33" t="s">
        <v>48</v>
      </c>
      <c r="AD36" s="31" t="s">
        <v>199</v>
      </c>
      <c r="AE36" s="69"/>
      <c r="AF36" s="69" t="s">
        <v>52</v>
      </c>
      <c r="AG36" s="69"/>
      <c r="AH36" s="49" t="s">
        <v>217</v>
      </c>
      <c r="AI36" s="31" t="s">
        <v>218</v>
      </c>
    </row>
    <row r="37" s="4" customFormat="1" ht="100" customHeight="1" spans="1:35">
      <c r="A37" s="23"/>
      <c r="B37" s="35" t="s">
        <v>219</v>
      </c>
      <c r="C37" s="33" t="s">
        <v>220</v>
      </c>
      <c r="D37" s="34" t="s">
        <v>40</v>
      </c>
      <c r="E37" s="39"/>
      <c r="F37" s="33" t="s">
        <v>108</v>
      </c>
      <c r="G37" s="33" t="s">
        <v>38</v>
      </c>
      <c r="H37" s="31"/>
      <c r="I37" s="33" t="s">
        <v>43</v>
      </c>
      <c r="J37" s="45" t="s">
        <v>221</v>
      </c>
      <c r="K37" s="33" t="s">
        <v>192</v>
      </c>
      <c r="L37" s="31">
        <v>2000</v>
      </c>
      <c r="M37" s="31">
        <v>2000</v>
      </c>
      <c r="N37" s="33" t="s">
        <v>91</v>
      </c>
      <c r="O37" s="49" t="s">
        <v>211</v>
      </c>
      <c r="P37" s="31" t="s">
        <v>42</v>
      </c>
      <c r="Q37" s="31" t="s">
        <v>42</v>
      </c>
      <c r="R37" s="31" t="s">
        <v>42</v>
      </c>
      <c r="S37" s="31" t="s">
        <v>42</v>
      </c>
      <c r="T37" s="31" t="s">
        <v>42</v>
      </c>
      <c r="U37" s="31" t="s">
        <v>42</v>
      </c>
      <c r="V37" s="31" t="s">
        <v>42</v>
      </c>
      <c r="W37" s="31">
        <v>0</v>
      </c>
      <c r="X37" s="33" t="s">
        <v>48</v>
      </c>
      <c r="Y37" s="33" t="s">
        <v>222</v>
      </c>
      <c r="Z37" s="52"/>
      <c r="AA37" s="52"/>
      <c r="AB37" s="74" t="s">
        <v>69</v>
      </c>
      <c r="AC37" s="61" t="s">
        <v>48</v>
      </c>
      <c r="AD37" s="73" t="s">
        <v>51</v>
      </c>
      <c r="AE37" s="69" t="s">
        <v>199</v>
      </c>
      <c r="AF37" s="69" t="s">
        <v>94</v>
      </c>
      <c r="AG37" s="69"/>
      <c r="AH37" s="69"/>
      <c r="AI37" s="31" t="s">
        <v>223</v>
      </c>
    </row>
    <row r="38" s="4" customFormat="1" ht="100" customHeight="1" spans="1:35">
      <c r="A38" s="23"/>
      <c r="B38" s="35" t="s">
        <v>224</v>
      </c>
      <c r="C38" s="33" t="s">
        <v>225</v>
      </c>
      <c r="D38" s="34" t="s">
        <v>40</v>
      </c>
      <c r="E38" s="36"/>
      <c r="F38" s="33" t="s">
        <v>108</v>
      </c>
      <c r="G38" s="33" t="s">
        <v>38</v>
      </c>
      <c r="H38" s="31"/>
      <c r="I38" s="33" t="s">
        <v>43</v>
      </c>
      <c r="J38" s="45" t="s">
        <v>226</v>
      </c>
      <c r="K38" s="33" t="s">
        <v>192</v>
      </c>
      <c r="L38" s="31">
        <v>3000</v>
      </c>
      <c r="M38" s="31">
        <v>3000</v>
      </c>
      <c r="N38" s="33" t="s">
        <v>91</v>
      </c>
      <c r="O38" s="49" t="s">
        <v>211</v>
      </c>
      <c r="P38" s="31" t="s">
        <v>42</v>
      </c>
      <c r="Q38" s="31" t="s">
        <v>42</v>
      </c>
      <c r="R38" s="31" t="s">
        <v>42</v>
      </c>
      <c r="S38" s="31" t="s">
        <v>42</v>
      </c>
      <c r="T38" s="31" t="s">
        <v>42</v>
      </c>
      <c r="U38" s="31" t="s">
        <v>42</v>
      </c>
      <c r="V38" s="31" t="s">
        <v>42</v>
      </c>
      <c r="W38" s="31">
        <v>0</v>
      </c>
      <c r="X38" s="33"/>
      <c r="Y38" s="33"/>
      <c r="Z38" s="31"/>
      <c r="AA38" s="31">
        <v>100</v>
      </c>
      <c r="AB38" s="49" t="s">
        <v>227</v>
      </c>
      <c r="AC38" s="73"/>
      <c r="AD38" s="73" t="s">
        <v>94</v>
      </c>
      <c r="AE38" s="69" t="s">
        <v>70</v>
      </c>
      <c r="AF38" s="69" t="s">
        <v>52</v>
      </c>
      <c r="AG38" s="69"/>
      <c r="AH38" s="84" t="s">
        <v>228</v>
      </c>
      <c r="AI38" s="31" t="s">
        <v>229</v>
      </c>
    </row>
    <row r="39" s="4" customFormat="1" ht="100" customHeight="1" spans="1:35">
      <c r="A39" s="23"/>
      <c r="B39" s="35" t="s">
        <v>230</v>
      </c>
      <c r="C39" s="33" t="s">
        <v>231</v>
      </c>
      <c r="D39" s="34" t="s">
        <v>40</v>
      </c>
      <c r="E39" s="33" t="s">
        <v>56</v>
      </c>
      <c r="F39" s="33" t="s">
        <v>108</v>
      </c>
      <c r="G39" s="33" t="s">
        <v>38</v>
      </c>
      <c r="H39" s="31"/>
      <c r="I39" s="33" t="s">
        <v>43</v>
      </c>
      <c r="J39" s="45" t="s">
        <v>232</v>
      </c>
      <c r="K39" s="33" t="s">
        <v>192</v>
      </c>
      <c r="L39" s="31">
        <v>8000</v>
      </c>
      <c r="M39" s="31">
        <v>5000</v>
      </c>
      <c r="N39" s="33" t="s">
        <v>91</v>
      </c>
      <c r="O39" s="49" t="s">
        <v>233</v>
      </c>
      <c r="P39" s="31" t="s">
        <v>42</v>
      </c>
      <c r="Q39" s="31" t="s">
        <v>42</v>
      </c>
      <c r="R39" s="31" t="s">
        <v>42</v>
      </c>
      <c r="S39" s="31" t="s">
        <v>42</v>
      </c>
      <c r="T39" s="31" t="s">
        <v>42</v>
      </c>
      <c r="U39" s="31" t="s">
        <v>42</v>
      </c>
      <c r="V39" s="31" t="s">
        <v>42</v>
      </c>
      <c r="W39" s="31">
        <v>0</v>
      </c>
      <c r="X39" s="33"/>
      <c r="Y39" s="33"/>
      <c r="Z39" s="31"/>
      <c r="AA39" s="31">
        <v>300</v>
      </c>
      <c r="AB39" s="49" t="s">
        <v>234</v>
      </c>
      <c r="AC39" s="33" t="s">
        <v>48</v>
      </c>
      <c r="AD39" s="31" t="s">
        <v>99</v>
      </c>
      <c r="AE39" s="69" t="s">
        <v>157</v>
      </c>
      <c r="AF39" s="69">
        <v>45809</v>
      </c>
      <c r="AG39" s="69"/>
      <c r="AH39" s="69"/>
      <c r="AI39" s="31" t="s">
        <v>235</v>
      </c>
    </row>
    <row r="40" s="4" customFormat="1" ht="100" customHeight="1" spans="1:35">
      <c r="A40" s="23"/>
      <c r="B40" s="35" t="s">
        <v>236</v>
      </c>
      <c r="C40" s="33" t="s">
        <v>237</v>
      </c>
      <c r="D40" s="34" t="s">
        <v>40</v>
      </c>
      <c r="E40" s="36"/>
      <c r="F40" s="33" t="s">
        <v>108</v>
      </c>
      <c r="G40" s="33" t="s">
        <v>38</v>
      </c>
      <c r="H40" s="31"/>
      <c r="I40" s="33" t="s">
        <v>43</v>
      </c>
      <c r="J40" s="45" t="s">
        <v>238</v>
      </c>
      <c r="K40" s="33" t="s">
        <v>192</v>
      </c>
      <c r="L40" s="31">
        <v>2000</v>
      </c>
      <c r="M40" s="31">
        <v>2000</v>
      </c>
      <c r="N40" s="33" t="s">
        <v>91</v>
      </c>
      <c r="O40" s="49" t="s">
        <v>211</v>
      </c>
      <c r="P40" s="31" t="s">
        <v>42</v>
      </c>
      <c r="Q40" s="31" t="s">
        <v>42</v>
      </c>
      <c r="R40" s="31" t="s">
        <v>42</v>
      </c>
      <c r="S40" s="31" t="s">
        <v>42</v>
      </c>
      <c r="T40" s="31" t="s">
        <v>42</v>
      </c>
      <c r="U40" s="31" t="s">
        <v>42</v>
      </c>
      <c r="V40" s="31" t="s">
        <v>42</v>
      </c>
      <c r="W40" s="31">
        <v>0</v>
      </c>
      <c r="X40" s="33"/>
      <c r="Y40" s="33"/>
      <c r="Z40" s="31"/>
      <c r="AA40" s="31">
        <v>100</v>
      </c>
      <c r="AB40" s="49" t="s">
        <v>239</v>
      </c>
      <c r="AC40" s="31"/>
      <c r="AD40" s="31" t="s">
        <v>51</v>
      </c>
      <c r="AE40" s="69" t="s">
        <v>199</v>
      </c>
      <c r="AF40" s="69" t="s">
        <v>94</v>
      </c>
      <c r="AG40" s="69"/>
      <c r="AH40" s="84" t="s">
        <v>228</v>
      </c>
      <c r="AI40" s="31" t="s">
        <v>223</v>
      </c>
    </row>
    <row r="41" s="4" customFormat="1" ht="100" customHeight="1" spans="1:35">
      <c r="A41" s="23"/>
      <c r="B41" s="35" t="s">
        <v>240</v>
      </c>
      <c r="C41" s="33" t="s">
        <v>241</v>
      </c>
      <c r="D41" s="34" t="s">
        <v>40</v>
      </c>
      <c r="E41" s="36"/>
      <c r="F41" s="33" t="s">
        <v>108</v>
      </c>
      <c r="G41" s="33" t="s">
        <v>38</v>
      </c>
      <c r="H41" s="31"/>
      <c r="I41" s="33" t="s">
        <v>43</v>
      </c>
      <c r="J41" s="45" t="s">
        <v>242</v>
      </c>
      <c r="K41" s="33" t="s">
        <v>192</v>
      </c>
      <c r="L41" s="31">
        <v>5000</v>
      </c>
      <c r="M41" s="31">
        <v>3000</v>
      </c>
      <c r="N41" s="33" t="s">
        <v>91</v>
      </c>
      <c r="O41" s="49" t="s">
        <v>243</v>
      </c>
      <c r="P41" s="31">
        <v>131</v>
      </c>
      <c r="Q41" s="33" t="s">
        <v>244</v>
      </c>
      <c r="R41" s="31" t="s">
        <v>42</v>
      </c>
      <c r="S41" s="31" t="s">
        <v>42</v>
      </c>
      <c r="T41" s="31" t="s">
        <v>42</v>
      </c>
      <c r="U41" s="33" t="s">
        <v>244</v>
      </c>
      <c r="V41" s="31" t="s">
        <v>42</v>
      </c>
      <c r="W41" s="31">
        <v>2000</v>
      </c>
      <c r="X41" s="33"/>
      <c r="Y41" s="33"/>
      <c r="Z41" s="31"/>
      <c r="AA41" s="31">
        <v>1720</v>
      </c>
      <c r="AB41" s="49" t="s">
        <v>245</v>
      </c>
      <c r="AC41" s="33" t="s">
        <v>48</v>
      </c>
      <c r="AD41" s="31" t="s">
        <v>51</v>
      </c>
      <c r="AE41" s="69" t="s">
        <v>199</v>
      </c>
      <c r="AF41" s="69">
        <v>45809</v>
      </c>
      <c r="AG41" s="69"/>
      <c r="AH41" s="45" t="s">
        <v>246</v>
      </c>
      <c r="AI41" s="31" t="s">
        <v>247</v>
      </c>
    </row>
    <row r="42" s="4" customFormat="1" ht="120" customHeight="1" spans="1:35">
      <c r="A42" s="31">
        <f>A32+1</f>
        <v>27</v>
      </c>
      <c r="B42" s="35"/>
      <c r="C42" s="33" t="s">
        <v>248</v>
      </c>
      <c r="D42" s="34" t="s">
        <v>40</v>
      </c>
      <c r="E42" s="36"/>
      <c r="F42" s="31"/>
      <c r="G42" s="31"/>
      <c r="H42" s="31"/>
      <c r="I42" s="31"/>
      <c r="J42" s="45" t="s">
        <v>249</v>
      </c>
      <c r="K42" s="33" t="s">
        <v>192</v>
      </c>
      <c r="L42" s="23">
        <f>SUM(L43:L49)</f>
        <v>30700</v>
      </c>
      <c r="M42" s="23">
        <f>SUM(M43:M49)</f>
        <v>15500</v>
      </c>
      <c r="N42" s="33" t="s">
        <v>91</v>
      </c>
      <c r="O42" s="53"/>
      <c r="P42" s="31"/>
      <c r="Q42" s="31"/>
      <c r="R42" s="31"/>
      <c r="S42" s="31"/>
      <c r="T42" s="31"/>
      <c r="U42" s="31"/>
      <c r="V42" s="31"/>
      <c r="W42" s="31"/>
      <c r="X42" s="33"/>
      <c r="Y42" s="33"/>
      <c r="Z42" s="31">
        <f>SUM(Z43:Z49)</f>
        <v>1519</v>
      </c>
      <c r="AA42" s="31">
        <f>SUM(AA43:AA49)</f>
        <v>5000</v>
      </c>
      <c r="AB42" s="49"/>
      <c r="AC42" s="62" t="s">
        <v>48</v>
      </c>
      <c r="AD42" s="75"/>
      <c r="AE42" s="31"/>
      <c r="AF42" s="31"/>
      <c r="AG42" s="31"/>
      <c r="AH42" s="33" t="s">
        <v>250</v>
      </c>
      <c r="AI42" s="31" t="s">
        <v>251</v>
      </c>
    </row>
    <row r="43" s="4" customFormat="1" ht="100" customHeight="1" spans="1:35">
      <c r="A43" s="23"/>
      <c r="B43" s="35" t="s">
        <v>252</v>
      </c>
      <c r="C43" s="33" t="s">
        <v>253</v>
      </c>
      <c r="D43" s="34" t="s">
        <v>40</v>
      </c>
      <c r="F43" s="33" t="s">
        <v>108</v>
      </c>
      <c r="G43" s="33" t="s">
        <v>38</v>
      </c>
      <c r="H43" s="31"/>
      <c r="I43" s="33" t="s">
        <v>43</v>
      </c>
      <c r="J43" s="45" t="s">
        <v>254</v>
      </c>
      <c r="K43" s="33" t="s">
        <v>192</v>
      </c>
      <c r="L43" s="31">
        <v>8500</v>
      </c>
      <c r="M43" s="31">
        <v>5000</v>
      </c>
      <c r="N43" s="33" t="s">
        <v>91</v>
      </c>
      <c r="O43" s="49" t="s">
        <v>211</v>
      </c>
      <c r="P43" s="31" t="s">
        <v>42</v>
      </c>
      <c r="Q43" s="31" t="s">
        <v>42</v>
      </c>
      <c r="R43" s="31" t="s">
        <v>42</v>
      </c>
      <c r="S43" s="31" t="s">
        <v>42</v>
      </c>
      <c r="T43" s="31" t="s">
        <v>42</v>
      </c>
      <c r="U43" s="31" t="s">
        <v>42</v>
      </c>
      <c r="V43" s="31" t="s">
        <v>42</v>
      </c>
      <c r="W43" s="31">
        <v>0</v>
      </c>
      <c r="X43" s="33"/>
      <c r="Y43" s="33"/>
      <c r="Z43" s="31"/>
      <c r="AA43" s="45"/>
      <c r="AB43" s="49" t="s">
        <v>255</v>
      </c>
      <c r="AC43" s="31"/>
      <c r="AD43" s="31" t="s">
        <v>94</v>
      </c>
      <c r="AE43" s="69" t="s">
        <v>105</v>
      </c>
      <c r="AF43" s="69" t="s">
        <v>52</v>
      </c>
      <c r="AG43" s="69"/>
      <c r="AH43" s="45"/>
      <c r="AI43" s="31" t="s">
        <v>229</v>
      </c>
    </row>
    <row r="44" s="4" customFormat="1" ht="100" customHeight="1" spans="1:35">
      <c r="A44" s="23"/>
      <c r="B44" s="35" t="s">
        <v>256</v>
      </c>
      <c r="C44" s="33" t="s">
        <v>257</v>
      </c>
      <c r="D44" s="34" t="s">
        <v>40</v>
      </c>
      <c r="E44" s="36"/>
      <c r="F44" s="33" t="s">
        <v>108</v>
      </c>
      <c r="G44" s="33" t="s">
        <v>38</v>
      </c>
      <c r="H44" s="31"/>
      <c r="I44" s="33" t="s">
        <v>43</v>
      </c>
      <c r="J44" s="45" t="s">
        <v>258</v>
      </c>
      <c r="K44" s="33" t="s">
        <v>192</v>
      </c>
      <c r="L44" s="31">
        <v>6000</v>
      </c>
      <c r="M44" s="31">
        <v>5000</v>
      </c>
      <c r="N44" s="33" t="s">
        <v>91</v>
      </c>
      <c r="O44" s="55" t="s">
        <v>259</v>
      </c>
      <c r="P44" s="31" t="s">
        <v>42</v>
      </c>
      <c r="Q44" s="31" t="s">
        <v>42</v>
      </c>
      <c r="R44" s="31" t="s">
        <v>42</v>
      </c>
      <c r="S44" s="31" t="s">
        <v>42</v>
      </c>
      <c r="T44" s="31" t="s">
        <v>42</v>
      </c>
      <c r="U44" s="31" t="s">
        <v>42</v>
      </c>
      <c r="V44" s="31" t="s">
        <v>42</v>
      </c>
      <c r="W44" s="31">
        <v>0</v>
      </c>
      <c r="X44" s="62" t="s">
        <v>48</v>
      </c>
      <c r="Y44" s="62" t="s">
        <v>260</v>
      </c>
      <c r="Z44" s="31">
        <v>1519</v>
      </c>
      <c r="AA44" s="31">
        <v>5000</v>
      </c>
      <c r="AB44" s="49" t="s">
        <v>69</v>
      </c>
      <c r="AC44" s="62" t="s">
        <v>48</v>
      </c>
      <c r="AD44" s="75" t="s">
        <v>94</v>
      </c>
      <c r="AE44" s="69" t="s">
        <v>105</v>
      </c>
      <c r="AF44" s="69">
        <v>45992</v>
      </c>
      <c r="AG44" s="69"/>
      <c r="AH44" s="84"/>
      <c r="AI44" s="31" t="s">
        <v>261</v>
      </c>
    </row>
    <row r="45" s="4" customFormat="1" ht="100" customHeight="1" spans="1:35">
      <c r="A45" s="23"/>
      <c r="B45" s="35" t="s">
        <v>262</v>
      </c>
      <c r="C45" s="33" t="s">
        <v>263</v>
      </c>
      <c r="D45" s="34" t="s">
        <v>40</v>
      </c>
      <c r="E45" s="36"/>
      <c r="F45" s="33" t="s">
        <v>108</v>
      </c>
      <c r="G45" s="33" t="s">
        <v>38</v>
      </c>
      <c r="H45" s="31"/>
      <c r="I45" s="33" t="s">
        <v>43</v>
      </c>
      <c r="J45" s="45" t="s">
        <v>264</v>
      </c>
      <c r="K45" s="33" t="s">
        <v>192</v>
      </c>
      <c r="L45" s="31">
        <v>4200</v>
      </c>
      <c r="M45" s="31">
        <v>2000</v>
      </c>
      <c r="N45" s="33" t="s">
        <v>91</v>
      </c>
      <c r="O45" s="49" t="s">
        <v>265</v>
      </c>
      <c r="P45" s="31" t="s">
        <v>42</v>
      </c>
      <c r="Q45" s="31" t="s">
        <v>42</v>
      </c>
      <c r="R45" s="31" t="s">
        <v>42</v>
      </c>
      <c r="S45" s="31" t="s">
        <v>42</v>
      </c>
      <c r="T45" s="31" t="s">
        <v>42</v>
      </c>
      <c r="U45" s="31" t="s">
        <v>42</v>
      </c>
      <c r="V45" s="31" t="s">
        <v>42</v>
      </c>
      <c r="W45" s="31">
        <v>0</v>
      </c>
      <c r="X45" s="33"/>
      <c r="Y45" s="49"/>
      <c r="Z45" s="45"/>
      <c r="AA45" s="45"/>
      <c r="AB45" s="49" t="s">
        <v>266</v>
      </c>
      <c r="AC45" s="31"/>
      <c r="AD45" s="31" t="s">
        <v>99</v>
      </c>
      <c r="AE45" s="69" t="s">
        <v>86</v>
      </c>
      <c r="AF45" s="69">
        <v>45809</v>
      </c>
      <c r="AG45" s="69"/>
      <c r="AH45" s="45"/>
      <c r="AI45" s="31" t="s">
        <v>235</v>
      </c>
    </row>
    <row r="46" s="4" customFormat="1" ht="100" customHeight="1" spans="1:35">
      <c r="A46" s="23"/>
      <c r="B46" s="35" t="s">
        <v>267</v>
      </c>
      <c r="C46" s="33" t="s">
        <v>268</v>
      </c>
      <c r="D46" s="34" t="s">
        <v>40</v>
      </c>
      <c r="E46" s="36"/>
      <c r="F46" s="33" t="s">
        <v>108</v>
      </c>
      <c r="G46" s="33" t="s">
        <v>38</v>
      </c>
      <c r="H46" s="31"/>
      <c r="I46" s="33" t="s">
        <v>43</v>
      </c>
      <c r="J46" s="45" t="s">
        <v>269</v>
      </c>
      <c r="K46" s="33" t="s">
        <v>192</v>
      </c>
      <c r="L46" s="31">
        <v>2000</v>
      </c>
      <c r="M46" s="31">
        <v>500</v>
      </c>
      <c r="N46" s="33" t="s">
        <v>91</v>
      </c>
      <c r="O46" s="49" t="s">
        <v>270</v>
      </c>
      <c r="P46" s="31">
        <v>25</v>
      </c>
      <c r="Q46" s="31">
        <v>8</v>
      </c>
      <c r="R46" s="31" t="s">
        <v>42</v>
      </c>
      <c r="S46" s="33" t="s">
        <v>244</v>
      </c>
      <c r="T46" s="31" t="s">
        <v>42</v>
      </c>
      <c r="U46" s="31" t="s">
        <v>42</v>
      </c>
      <c r="V46" s="31" t="s">
        <v>42</v>
      </c>
      <c r="W46" s="31">
        <v>2468</v>
      </c>
      <c r="X46" s="33"/>
      <c r="Y46" s="49"/>
      <c r="Z46" s="45"/>
      <c r="AA46" s="45"/>
      <c r="AB46" s="45"/>
      <c r="AC46" s="31"/>
      <c r="AD46" s="31" t="s">
        <v>157</v>
      </c>
      <c r="AE46" s="69" t="s">
        <v>206</v>
      </c>
      <c r="AF46" s="69">
        <v>45809</v>
      </c>
      <c r="AG46" s="69"/>
      <c r="AH46" s="84" t="s">
        <v>271</v>
      </c>
      <c r="AI46" s="31" t="s">
        <v>272</v>
      </c>
    </row>
    <row r="47" s="4" customFormat="1" ht="100" customHeight="1" spans="1:35">
      <c r="A47" s="23"/>
      <c r="B47" s="35" t="s">
        <v>273</v>
      </c>
      <c r="C47" s="33" t="s">
        <v>274</v>
      </c>
      <c r="D47" s="34" t="s">
        <v>40</v>
      </c>
      <c r="E47" s="36"/>
      <c r="F47" s="33" t="s">
        <v>108</v>
      </c>
      <c r="G47" s="33" t="s">
        <v>38</v>
      </c>
      <c r="H47" s="31"/>
      <c r="I47" s="33" t="s">
        <v>43</v>
      </c>
      <c r="J47" s="45" t="s">
        <v>275</v>
      </c>
      <c r="K47" s="33" t="s">
        <v>192</v>
      </c>
      <c r="L47" s="31">
        <v>2000</v>
      </c>
      <c r="M47" s="31">
        <v>2000</v>
      </c>
      <c r="N47" s="33" t="s">
        <v>91</v>
      </c>
      <c r="O47" s="49" t="s">
        <v>211</v>
      </c>
      <c r="P47" s="31" t="s">
        <v>276</v>
      </c>
      <c r="Q47" s="31" t="s">
        <v>277</v>
      </c>
      <c r="R47" s="31">
        <v>0</v>
      </c>
      <c r="S47" s="31">
        <v>10</v>
      </c>
      <c r="T47" s="33" t="s">
        <v>278</v>
      </c>
      <c r="U47" s="31" t="s">
        <v>42</v>
      </c>
      <c r="V47" s="31" t="s">
        <v>42</v>
      </c>
      <c r="W47" s="31">
        <v>230</v>
      </c>
      <c r="X47" s="33"/>
      <c r="Y47" s="49"/>
      <c r="Z47" s="45"/>
      <c r="AA47" s="45"/>
      <c r="AB47" s="49" t="s">
        <v>279</v>
      </c>
      <c r="AC47" s="73"/>
      <c r="AD47" s="73" t="s">
        <v>93</v>
      </c>
      <c r="AE47" s="69" t="s">
        <v>94</v>
      </c>
      <c r="AF47" s="69" t="s">
        <v>86</v>
      </c>
      <c r="AG47" s="69"/>
      <c r="AH47" s="45" t="s">
        <v>280</v>
      </c>
      <c r="AI47" s="31" t="s">
        <v>281</v>
      </c>
    </row>
    <row r="48" s="4" customFormat="1" ht="100" customHeight="1" spans="1:35">
      <c r="A48" s="23"/>
      <c r="B48" s="35" t="s">
        <v>282</v>
      </c>
      <c r="C48" s="33" t="s">
        <v>283</v>
      </c>
      <c r="D48" s="34" t="s">
        <v>40</v>
      </c>
      <c r="E48" s="36"/>
      <c r="F48" s="33" t="s">
        <v>108</v>
      </c>
      <c r="G48" s="33" t="s">
        <v>38</v>
      </c>
      <c r="H48" s="31"/>
      <c r="I48" s="33" t="s">
        <v>43</v>
      </c>
      <c r="J48" s="45" t="s">
        <v>284</v>
      </c>
      <c r="K48" s="33" t="s">
        <v>192</v>
      </c>
      <c r="L48" s="31">
        <v>5000</v>
      </c>
      <c r="M48" s="31"/>
      <c r="N48" s="33" t="s">
        <v>186</v>
      </c>
      <c r="O48" s="49"/>
      <c r="P48" s="31" t="s">
        <v>42</v>
      </c>
      <c r="Q48" s="31" t="s">
        <v>42</v>
      </c>
      <c r="R48" s="31" t="s">
        <v>42</v>
      </c>
      <c r="S48" s="31" t="s">
        <v>42</v>
      </c>
      <c r="T48" s="31" t="s">
        <v>42</v>
      </c>
      <c r="U48" s="31" t="s">
        <v>42</v>
      </c>
      <c r="V48" s="31" t="s">
        <v>42</v>
      </c>
      <c r="W48" s="31">
        <v>0</v>
      </c>
      <c r="X48" s="33"/>
      <c r="Y48" s="49"/>
      <c r="Z48" s="45"/>
      <c r="AA48" s="45"/>
      <c r="AB48" s="45"/>
      <c r="AC48" s="69"/>
      <c r="AD48" s="69"/>
      <c r="AE48" s="31"/>
      <c r="AF48" s="31"/>
      <c r="AG48" s="31"/>
      <c r="AH48" s="31"/>
      <c r="AI48" s="31"/>
    </row>
    <row r="49" s="4" customFormat="1" ht="100" customHeight="1" spans="1:35">
      <c r="A49" s="23"/>
      <c r="B49" s="35" t="s">
        <v>285</v>
      </c>
      <c r="C49" s="33" t="s">
        <v>286</v>
      </c>
      <c r="D49" s="34" t="s">
        <v>40</v>
      </c>
      <c r="E49" s="31"/>
      <c r="F49" s="33" t="s">
        <v>287</v>
      </c>
      <c r="G49" s="33" t="s">
        <v>38</v>
      </c>
      <c r="H49" s="31"/>
      <c r="I49" s="33" t="s">
        <v>43</v>
      </c>
      <c r="J49" s="49" t="s">
        <v>288</v>
      </c>
      <c r="K49" s="33" t="s">
        <v>192</v>
      </c>
      <c r="L49" s="31">
        <v>3000</v>
      </c>
      <c r="M49" s="31">
        <v>1000</v>
      </c>
      <c r="N49" s="33" t="s">
        <v>91</v>
      </c>
      <c r="O49" s="49"/>
      <c r="P49" s="31"/>
      <c r="Q49" s="31"/>
      <c r="R49" s="31"/>
      <c r="S49" s="31"/>
      <c r="T49" s="31"/>
      <c r="U49" s="31"/>
      <c r="V49" s="31"/>
      <c r="W49" s="31"/>
      <c r="X49" s="33"/>
      <c r="Y49" s="49"/>
      <c r="Z49" s="45"/>
      <c r="AA49" s="45"/>
      <c r="AB49" s="76"/>
      <c r="AC49" s="69"/>
      <c r="AD49" s="69" t="s">
        <v>157</v>
      </c>
      <c r="AE49" s="31" t="s">
        <v>206</v>
      </c>
      <c r="AF49" s="69">
        <v>45809</v>
      </c>
      <c r="AG49" s="69"/>
      <c r="AH49" s="69"/>
      <c r="AI49" s="31" t="s">
        <v>272</v>
      </c>
    </row>
    <row r="50" s="4" customFormat="1" ht="50" customHeight="1" spans="1:35">
      <c r="A50" s="27" t="s">
        <v>289</v>
      </c>
      <c r="B50" s="40"/>
      <c r="C50" s="41"/>
      <c r="D50" s="26"/>
      <c r="E50" s="31"/>
      <c r="F50" s="31"/>
      <c r="G50" s="31"/>
      <c r="H50" s="31"/>
      <c r="I50" s="31"/>
      <c r="J50" s="45"/>
      <c r="K50" s="31"/>
      <c r="L50" s="23">
        <f>SUM(L51:L54)/2</f>
        <v>8000</v>
      </c>
      <c r="M50" s="23">
        <f>SUM(M51:M54)/2</f>
        <v>3075</v>
      </c>
      <c r="N50" s="23"/>
      <c r="O50" s="53"/>
      <c r="P50" s="31"/>
      <c r="Q50" s="31"/>
      <c r="R50" s="31"/>
      <c r="S50" s="31"/>
      <c r="T50" s="31"/>
      <c r="U50" s="31"/>
      <c r="V50" s="31"/>
      <c r="W50" s="31"/>
      <c r="X50" s="53"/>
      <c r="Y50" s="53"/>
      <c r="Z50" s="23">
        <f>SUM(Z51)</f>
        <v>6060</v>
      </c>
      <c r="AA50" s="23">
        <f>SUM(AA51)</f>
        <v>6530</v>
      </c>
      <c r="AB50" s="66"/>
      <c r="AC50" s="31"/>
      <c r="AD50" s="31"/>
      <c r="AE50" s="31"/>
      <c r="AF50" s="31"/>
      <c r="AG50" s="31"/>
      <c r="AH50" s="31"/>
      <c r="AI50" s="31"/>
    </row>
    <row r="51" s="4" customFormat="1" ht="120" customHeight="1" spans="1:35">
      <c r="A51" s="31">
        <f>A42+1</f>
        <v>28</v>
      </c>
      <c r="B51" s="32"/>
      <c r="C51" s="33" t="s">
        <v>290</v>
      </c>
      <c r="D51" s="34" t="s">
        <v>40</v>
      </c>
      <c r="E51" s="31"/>
      <c r="F51" s="33" t="s">
        <v>291</v>
      </c>
      <c r="G51" s="33" t="s">
        <v>289</v>
      </c>
      <c r="H51" s="33"/>
      <c r="I51" s="33" t="s">
        <v>292</v>
      </c>
      <c r="J51" s="49" t="s">
        <v>293</v>
      </c>
      <c r="K51" s="33" t="s">
        <v>192</v>
      </c>
      <c r="L51" s="31">
        <v>8000</v>
      </c>
      <c r="M51" s="31">
        <v>3075</v>
      </c>
      <c r="N51" s="33" t="s">
        <v>91</v>
      </c>
      <c r="O51" s="49"/>
      <c r="P51" s="31"/>
      <c r="Q51" s="31"/>
      <c r="R51" s="31"/>
      <c r="S51" s="31"/>
      <c r="T51" s="31"/>
      <c r="U51" s="31"/>
      <c r="V51" s="31"/>
      <c r="W51" s="31"/>
      <c r="X51" s="33" t="s">
        <v>48</v>
      </c>
      <c r="Y51" s="49" t="s">
        <v>294</v>
      </c>
      <c r="Z51" s="31">
        <f>SUM(Z52:Z54)</f>
        <v>6060</v>
      </c>
      <c r="AA51" s="31">
        <f>SUM(AA52:AA54)</f>
        <v>6530</v>
      </c>
      <c r="AB51" s="66"/>
      <c r="AC51" s="33" t="s">
        <v>48</v>
      </c>
      <c r="AD51" s="31"/>
      <c r="AE51" s="31"/>
      <c r="AF51" s="69"/>
      <c r="AG51" s="69"/>
      <c r="AH51" s="69"/>
      <c r="AI51" s="31" t="s">
        <v>295</v>
      </c>
    </row>
    <row r="52" s="4" customFormat="1" ht="100" customHeight="1" spans="1:35">
      <c r="A52" s="23"/>
      <c r="B52" s="35" t="s">
        <v>296</v>
      </c>
      <c r="C52" s="33" t="s">
        <v>297</v>
      </c>
      <c r="D52" s="34" t="s">
        <v>40</v>
      </c>
      <c r="E52" s="31"/>
      <c r="F52" s="33" t="s">
        <v>298</v>
      </c>
      <c r="G52" s="33" t="s">
        <v>289</v>
      </c>
      <c r="H52" s="31"/>
      <c r="I52" s="33" t="s">
        <v>299</v>
      </c>
      <c r="J52" s="49" t="s">
        <v>300</v>
      </c>
      <c r="K52" s="33" t="s">
        <v>192</v>
      </c>
      <c r="L52" s="31">
        <v>800</v>
      </c>
      <c r="M52" s="31">
        <v>500</v>
      </c>
      <c r="N52" s="33" t="s">
        <v>91</v>
      </c>
      <c r="O52" s="48" t="s">
        <v>301</v>
      </c>
      <c r="P52" s="31">
        <v>2.4</v>
      </c>
      <c r="Q52" s="31" t="s">
        <v>42</v>
      </c>
      <c r="R52" s="31" t="s">
        <v>42</v>
      </c>
      <c r="S52" s="31" t="s">
        <v>42</v>
      </c>
      <c r="T52" s="31" t="s">
        <v>42</v>
      </c>
      <c r="U52" s="31" t="s">
        <v>42</v>
      </c>
      <c r="V52" s="31">
        <v>0.4</v>
      </c>
      <c r="W52" s="31">
        <v>4</v>
      </c>
      <c r="X52" s="33" t="s">
        <v>48</v>
      </c>
      <c r="Y52" s="48" t="s">
        <v>302</v>
      </c>
      <c r="Z52" s="31">
        <v>617</v>
      </c>
      <c r="AA52" s="31">
        <v>700</v>
      </c>
      <c r="AB52" s="76" t="s">
        <v>303</v>
      </c>
      <c r="AC52" s="33" t="s">
        <v>48</v>
      </c>
      <c r="AD52" s="69" t="s">
        <v>94</v>
      </c>
      <c r="AE52" s="31" t="s">
        <v>70</v>
      </c>
      <c r="AF52" s="69">
        <v>45658</v>
      </c>
      <c r="AG52" s="63"/>
      <c r="AH52" s="69" t="s">
        <v>42</v>
      </c>
      <c r="AI52" s="31" t="s">
        <v>304</v>
      </c>
    </row>
    <row r="53" s="4" customFormat="1" ht="100" customHeight="1" spans="1:35">
      <c r="A53" s="23"/>
      <c r="B53" s="35" t="s">
        <v>305</v>
      </c>
      <c r="C53" s="33" t="s">
        <v>306</v>
      </c>
      <c r="D53" s="34" t="s">
        <v>40</v>
      </c>
      <c r="E53" s="31"/>
      <c r="F53" s="33" t="s">
        <v>307</v>
      </c>
      <c r="G53" s="33" t="s">
        <v>289</v>
      </c>
      <c r="H53" s="31"/>
      <c r="I53" s="33" t="s">
        <v>308</v>
      </c>
      <c r="J53" s="49" t="s">
        <v>309</v>
      </c>
      <c r="K53" s="33" t="s">
        <v>192</v>
      </c>
      <c r="L53" s="31">
        <v>4000</v>
      </c>
      <c r="M53" s="31">
        <v>1275</v>
      </c>
      <c r="N53" s="33" t="s">
        <v>91</v>
      </c>
      <c r="O53" s="48" t="s">
        <v>310</v>
      </c>
      <c r="P53" s="31">
        <v>8</v>
      </c>
      <c r="Q53" s="31" t="s">
        <v>42</v>
      </c>
      <c r="R53" s="31" t="s">
        <v>42</v>
      </c>
      <c r="S53" s="31" t="s">
        <v>42</v>
      </c>
      <c r="T53" s="31" t="s">
        <v>42</v>
      </c>
      <c r="U53" s="31" t="s">
        <v>42</v>
      </c>
      <c r="V53" s="31" t="s">
        <v>42</v>
      </c>
      <c r="W53" s="31">
        <v>6</v>
      </c>
      <c r="X53" s="33" t="s">
        <v>48</v>
      </c>
      <c r="Y53" s="63" t="s">
        <v>311</v>
      </c>
      <c r="Z53" s="31">
        <v>1788</v>
      </c>
      <c r="AA53" s="31">
        <v>1980</v>
      </c>
      <c r="AB53" s="76" t="s">
        <v>312</v>
      </c>
      <c r="AC53" s="33" t="s">
        <v>48</v>
      </c>
      <c r="AD53" s="69" t="s">
        <v>70</v>
      </c>
      <c r="AE53" s="31" t="s">
        <v>105</v>
      </c>
      <c r="AF53" s="69">
        <v>45870</v>
      </c>
      <c r="AG53" s="63" t="s">
        <v>313</v>
      </c>
      <c r="AH53" s="63" t="s">
        <v>314</v>
      </c>
      <c r="AI53" s="31" t="s">
        <v>315</v>
      </c>
    </row>
    <row r="54" s="4" customFormat="1" ht="100" customHeight="1" spans="1:35">
      <c r="A54" s="23"/>
      <c r="B54" s="35" t="s">
        <v>316</v>
      </c>
      <c r="C54" s="33" t="s">
        <v>317</v>
      </c>
      <c r="D54" s="34" t="s">
        <v>40</v>
      </c>
      <c r="E54" s="31"/>
      <c r="F54" s="33" t="s">
        <v>38</v>
      </c>
      <c r="G54" s="33" t="s">
        <v>289</v>
      </c>
      <c r="H54" s="33"/>
      <c r="I54" s="33" t="s">
        <v>43</v>
      </c>
      <c r="J54" s="49" t="s">
        <v>318</v>
      </c>
      <c r="K54" s="33" t="s">
        <v>192</v>
      </c>
      <c r="L54" s="31">
        <v>3200</v>
      </c>
      <c r="M54" s="31">
        <v>1300</v>
      </c>
      <c r="N54" s="33" t="s">
        <v>91</v>
      </c>
      <c r="O54" s="49" t="s">
        <v>319</v>
      </c>
      <c r="P54" s="31" t="s">
        <v>42</v>
      </c>
      <c r="Q54" s="31" t="s">
        <v>42</v>
      </c>
      <c r="R54" s="31" t="s">
        <v>42</v>
      </c>
      <c r="S54" s="31" t="s">
        <v>42</v>
      </c>
      <c r="T54" s="31" t="s">
        <v>42</v>
      </c>
      <c r="U54" s="31" t="s">
        <v>42</v>
      </c>
      <c r="V54" s="31" t="s">
        <v>42</v>
      </c>
      <c r="W54" s="31"/>
      <c r="X54" s="33" t="s">
        <v>48</v>
      </c>
      <c r="Y54" s="49" t="s">
        <v>320</v>
      </c>
      <c r="Z54" s="31">
        <v>3655</v>
      </c>
      <c r="AA54" s="31">
        <v>3850</v>
      </c>
      <c r="AB54" s="76" t="s">
        <v>321</v>
      </c>
      <c r="AC54" s="33" t="s">
        <v>48</v>
      </c>
      <c r="AD54" s="69" t="s">
        <v>93</v>
      </c>
      <c r="AE54" s="31" t="s">
        <v>94</v>
      </c>
      <c r="AF54" s="69">
        <v>45809</v>
      </c>
      <c r="AG54" s="69" t="s">
        <v>42</v>
      </c>
      <c r="AH54" s="69" t="s">
        <v>42</v>
      </c>
      <c r="AI54" s="31" t="s">
        <v>322</v>
      </c>
    </row>
    <row r="55" s="4" customFormat="1" ht="50" customHeight="1" spans="1:35">
      <c r="A55" s="27" t="s">
        <v>323</v>
      </c>
      <c r="B55" s="28"/>
      <c r="C55" s="29"/>
      <c r="D55" s="30"/>
      <c r="E55" s="31"/>
      <c r="F55" s="31"/>
      <c r="G55" s="31"/>
      <c r="H55" s="31"/>
      <c r="I55" s="31"/>
      <c r="J55" s="45"/>
      <c r="K55" s="31"/>
      <c r="L55" s="23">
        <f>SUM(L56:L62)</f>
        <v>476949</v>
      </c>
      <c r="M55" s="23">
        <f>SUM(M56:M59)</f>
        <v>88500</v>
      </c>
      <c r="N55" s="23"/>
      <c r="O55" s="53"/>
      <c r="P55" s="31"/>
      <c r="Q55" s="31"/>
      <c r="R55" s="31"/>
      <c r="S55" s="31"/>
      <c r="T55" s="31"/>
      <c r="U55" s="31"/>
      <c r="V55" s="31"/>
      <c r="W55" s="31"/>
      <c r="X55" s="53"/>
      <c r="Y55" s="53"/>
      <c r="Z55" s="23">
        <f>SUM(Z56:Z62)</f>
        <v>87124</v>
      </c>
      <c r="AA55" s="23">
        <f>SUM(AA56:AA62)</f>
        <v>120200</v>
      </c>
      <c r="AB55" s="66"/>
      <c r="AC55" s="31"/>
      <c r="AD55" s="31"/>
      <c r="AE55" s="31"/>
      <c r="AF55" s="31"/>
      <c r="AG55" s="31"/>
      <c r="AH55" s="31"/>
      <c r="AI55" s="31"/>
    </row>
    <row r="56" s="4" customFormat="1" ht="120" customHeight="1" spans="1:35">
      <c r="A56" s="31">
        <f>A51+1</f>
        <v>29</v>
      </c>
      <c r="B56" s="32"/>
      <c r="C56" s="33" t="s">
        <v>324</v>
      </c>
      <c r="D56" s="34" t="s">
        <v>64</v>
      </c>
      <c r="E56" s="31"/>
      <c r="F56" s="33" t="s">
        <v>325</v>
      </c>
      <c r="G56" s="33" t="s">
        <v>326</v>
      </c>
      <c r="H56" s="31"/>
      <c r="I56" s="33" t="s">
        <v>327</v>
      </c>
      <c r="J56" s="49" t="s">
        <v>328</v>
      </c>
      <c r="K56" s="33" t="s">
        <v>45</v>
      </c>
      <c r="L56" s="31">
        <v>370000</v>
      </c>
      <c r="M56" s="31">
        <v>80000</v>
      </c>
      <c r="N56" s="33" t="s">
        <v>46</v>
      </c>
      <c r="O56" s="49" t="s">
        <v>329</v>
      </c>
      <c r="P56" s="31" t="s">
        <v>42</v>
      </c>
      <c r="Q56" s="31" t="s">
        <v>42</v>
      </c>
      <c r="R56" s="31" t="s">
        <v>42</v>
      </c>
      <c r="S56" s="31" t="s">
        <v>42</v>
      </c>
      <c r="T56" s="31" t="s">
        <v>42</v>
      </c>
      <c r="U56" s="31" t="s">
        <v>42</v>
      </c>
      <c r="V56" s="31" t="s">
        <v>42</v>
      </c>
      <c r="W56" s="31"/>
      <c r="X56" s="33" t="s">
        <v>48</v>
      </c>
      <c r="Y56" s="33" t="s">
        <v>330</v>
      </c>
      <c r="Z56" s="31">
        <v>87124</v>
      </c>
      <c r="AA56" s="31">
        <v>120000</v>
      </c>
      <c r="AB56" s="77" t="s">
        <v>331</v>
      </c>
      <c r="AC56" s="63" t="s">
        <v>48</v>
      </c>
      <c r="AD56" s="69" t="s">
        <v>51</v>
      </c>
      <c r="AE56" s="31"/>
      <c r="AF56" s="69">
        <v>45992</v>
      </c>
      <c r="AG56" s="63" t="s">
        <v>332</v>
      </c>
      <c r="AH56" s="85" t="s">
        <v>42</v>
      </c>
      <c r="AI56" s="31" t="s">
        <v>333</v>
      </c>
    </row>
    <row r="57" s="4" customFormat="1" ht="120" customHeight="1" spans="1:35">
      <c r="A57" s="31">
        <f t="shared" ref="A57:A59" si="1">A56+1</f>
        <v>30</v>
      </c>
      <c r="B57" s="32"/>
      <c r="C57" s="31" t="s">
        <v>334</v>
      </c>
      <c r="D57" s="34" t="s">
        <v>64</v>
      </c>
      <c r="E57" s="31"/>
      <c r="F57" s="33" t="s">
        <v>326</v>
      </c>
      <c r="G57" s="33" t="s">
        <v>326</v>
      </c>
      <c r="H57" s="31"/>
      <c r="I57" s="33" t="s">
        <v>335</v>
      </c>
      <c r="J57" s="49" t="s">
        <v>336</v>
      </c>
      <c r="K57" s="33" t="s">
        <v>192</v>
      </c>
      <c r="L57" s="31">
        <v>3000</v>
      </c>
      <c r="M57" s="31">
        <v>1000</v>
      </c>
      <c r="N57" s="33" t="s">
        <v>91</v>
      </c>
      <c r="O57" s="48" t="s">
        <v>337</v>
      </c>
      <c r="P57" s="31">
        <v>28.6</v>
      </c>
      <c r="Q57" s="31" t="s">
        <v>338</v>
      </c>
      <c r="R57" s="31" t="s">
        <v>42</v>
      </c>
      <c r="S57" s="31" t="s">
        <v>42</v>
      </c>
      <c r="T57" s="31" t="s">
        <v>42</v>
      </c>
      <c r="U57" s="31" t="s">
        <v>42</v>
      </c>
      <c r="V57" s="31">
        <v>28.6</v>
      </c>
      <c r="W57" s="31">
        <v>500</v>
      </c>
      <c r="X57" s="49"/>
      <c r="Y57" s="48"/>
      <c r="Z57" s="78"/>
      <c r="AA57" s="78"/>
      <c r="AB57" s="66" t="s">
        <v>339</v>
      </c>
      <c r="AC57" s="31"/>
      <c r="AD57" s="31" t="s">
        <v>99</v>
      </c>
      <c r="AE57" s="31" t="s">
        <v>86</v>
      </c>
      <c r="AF57" s="69">
        <v>45992</v>
      </c>
      <c r="AG57" s="33" t="s">
        <v>339</v>
      </c>
      <c r="AH57" s="33" t="s">
        <v>340</v>
      </c>
      <c r="AI57" s="31" t="s">
        <v>341</v>
      </c>
    </row>
    <row r="58" s="4" customFormat="1" ht="120" customHeight="1" spans="1:35">
      <c r="A58" s="31">
        <f t="shared" si="1"/>
        <v>31</v>
      </c>
      <c r="B58" s="32"/>
      <c r="C58" s="33" t="s">
        <v>342</v>
      </c>
      <c r="D58" s="34" t="s">
        <v>64</v>
      </c>
      <c r="E58" s="33"/>
      <c r="F58" s="33" t="s">
        <v>326</v>
      </c>
      <c r="G58" s="33" t="s">
        <v>343</v>
      </c>
      <c r="H58" s="31"/>
      <c r="I58" s="33" t="s">
        <v>344</v>
      </c>
      <c r="J58" s="45" t="s">
        <v>345</v>
      </c>
      <c r="K58" s="33" t="s">
        <v>192</v>
      </c>
      <c r="L58" s="31">
        <v>29500</v>
      </c>
      <c r="M58" s="31">
        <v>2500</v>
      </c>
      <c r="N58" s="33" t="s">
        <v>91</v>
      </c>
      <c r="O58" s="55" t="s">
        <v>346</v>
      </c>
      <c r="P58" s="31">
        <v>200</v>
      </c>
      <c r="Q58" s="31">
        <v>0</v>
      </c>
      <c r="R58" s="31">
        <v>0</v>
      </c>
      <c r="S58" s="31">
        <v>50</v>
      </c>
      <c r="T58" s="31">
        <v>50</v>
      </c>
      <c r="U58" s="31">
        <v>150</v>
      </c>
      <c r="V58" s="31">
        <v>200</v>
      </c>
      <c r="W58" s="31">
        <v>1200</v>
      </c>
      <c r="X58" s="49"/>
      <c r="Y58" s="55"/>
      <c r="Z58" s="79"/>
      <c r="AA58" s="79"/>
      <c r="AB58" s="80" t="s">
        <v>347</v>
      </c>
      <c r="AC58" s="81"/>
      <c r="AD58" s="81" t="s">
        <v>86</v>
      </c>
      <c r="AE58" s="31" t="s">
        <v>206</v>
      </c>
      <c r="AF58" s="69">
        <v>46357</v>
      </c>
      <c r="AG58" s="85" t="s">
        <v>347</v>
      </c>
      <c r="AH58" s="85" t="s">
        <v>42</v>
      </c>
      <c r="AI58" s="31" t="s">
        <v>348</v>
      </c>
    </row>
    <row r="59" s="4" customFormat="1" ht="120" customHeight="1" spans="1:35">
      <c r="A59" s="31">
        <f t="shared" si="1"/>
        <v>32</v>
      </c>
      <c r="B59" s="35"/>
      <c r="C59" s="33" t="s">
        <v>349</v>
      </c>
      <c r="D59" s="34" t="s">
        <v>64</v>
      </c>
      <c r="E59" s="31"/>
      <c r="F59" s="33" t="s">
        <v>350</v>
      </c>
      <c r="G59" s="33" t="s">
        <v>326</v>
      </c>
      <c r="H59" s="31"/>
      <c r="I59" s="33" t="s">
        <v>351</v>
      </c>
      <c r="J59" s="49" t="s">
        <v>352</v>
      </c>
      <c r="K59" s="33" t="s">
        <v>353</v>
      </c>
      <c r="L59" s="36">
        <v>32100</v>
      </c>
      <c r="M59" s="31">
        <v>5000</v>
      </c>
      <c r="N59" s="33" t="s">
        <v>91</v>
      </c>
      <c r="O59" s="48" t="s">
        <v>354</v>
      </c>
      <c r="P59" s="31">
        <v>204</v>
      </c>
      <c r="Q59" s="31"/>
      <c r="R59" s="31"/>
      <c r="S59" s="31"/>
      <c r="T59" s="31"/>
      <c r="U59" s="31"/>
      <c r="V59" s="31"/>
      <c r="W59" s="31">
        <v>918</v>
      </c>
      <c r="X59" s="63"/>
      <c r="Y59" s="48"/>
      <c r="Z59" s="78"/>
      <c r="AA59" s="31">
        <v>200</v>
      </c>
      <c r="AB59" s="76" t="s">
        <v>355</v>
      </c>
      <c r="AC59" s="63" t="s">
        <v>48</v>
      </c>
      <c r="AD59" s="69" t="s">
        <v>105</v>
      </c>
      <c r="AE59" s="31" t="s">
        <v>86</v>
      </c>
      <c r="AF59" s="69">
        <v>45931</v>
      </c>
      <c r="AG59" s="69"/>
      <c r="AH59" s="31"/>
      <c r="AI59" s="31" t="s">
        <v>356</v>
      </c>
    </row>
    <row r="60" s="4" customFormat="1" ht="100" customHeight="1" spans="1:35">
      <c r="A60" s="23"/>
      <c r="B60" s="35" t="s">
        <v>357</v>
      </c>
      <c r="C60" s="33" t="s">
        <v>358</v>
      </c>
      <c r="D60" s="34" t="s">
        <v>64</v>
      </c>
      <c r="E60" s="31"/>
      <c r="F60" s="33" t="s">
        <v>359</v>
      </c>
      <c r="G60" s="33" t="s">
        <v>359</v>
      </c>
      <c r="H60" s="31"/>
      <c r="I60" s="33" t="s">
        <v>360</v>
      </c>
      <c r="J60" s="45" t="s">
        <v>361</v>
      </c>
      <c r="K60" s="33" t="s">
        <v>353</v>
      </c>
      <c r="L60" s="31">
        <v>3000</v>
      </c>
      <c r="M60" s="31"/>
      <c r="N60" s="33" t="s">
        <v>186</v>
      </c>
      <c r="O60" s="48"/>
      <c r="P60" s="31"/>
      <c r="Q60" s="31"/>
      <c r="R60" s="31"/>
      <c r="S60" s="31"/>
      <c r="T60" s="31"/>
      <c r="U60" s="31"/>
      <c r="V60" s="31"/>
      <c r="W60" s="31"/>
      <c r="X60" s="63"/>
      <c r="Y60" s="48"/>
      <c r="Z60" s="78"/>
      <c r="AA60" s="78"/>
      <c r="AB60" s="76"/>
      <c r="AC60" s="69"/>
      <c r="AD60" s="69"/>
      <c r="AE60" s="69"/>
      <c r="AF60" s="69"/>
      <c r="AG60" s="69"/>
      <c r="AH60" s="31"/>
      <c r="AI60" s="69"/>
    </row>
    <row r="61" s="4" customFormat="1" ht="120" customHeight="1" spans="1:35">
      <c r="A61" s="31">
        <f>A59+1</f>
        <v>33</v>
      </c>
      <c r="B61" s="32"/>
      <c r="C61" s="31" t="s">
        <v>362</v>
      </c>
      <c r="D61" s="34" t="s">
        <v>64</v>
      </c>
      <c r="E61" s="31"/>
      <c r="F61" s="33" t="s">
        <v>326</v>
      </c>
      <c r="G61" s="33" t="s">
        <v>326</v>
      </c>
      <c r="H61" s="31"/>
      <c r="I61" s="33" t="s">
        <v>360</v>
      </c>
      <c r="J61" s="49" t="s">
        <v>363</v>
      </c>
      <c r="K61" s="33" t="s">
        <v>192</v>
      </c>
      <c r="L61" s="36">
        <v>13349</v>
      </c>
      <c r="M61" s="31"/>
      <c r="N61" s="33" t="s">
        <v>186</v>
      </c>
      <c r="O61" s="48" t="s">
        <v>42</v>
      </c>
      <c r="P61" s="31">
        <v>78</v>
      </c>
      <c r="Q61" s="31" t="s">
        <v>364</v>
      </c>
      <c r="R61" s="31" t="s">
        <v>42</v>
      </c>
      <c r="S61" s="31" t="s">
        <v>42</v>
      </c>
      <c r="T61" s="31" t="s">
        <v>42</v>
      </c>
      <c r="U61" s="31" t="s">
        <v>42</v>
      </c>
      <c r="V61" s="31">
        <v>78</v>
      </c>
      <c r="W61" s="31">
        <v>1856</v>
      </c>
      <c r="X61" s="63"/>
      <c r="Y61" s="63"/>
      <c r="Z61" s="69"/>
      <c r="AA61" s="69"/>
      <c r="AB61" s="66"/>
      <c r="AC61" s="31"/>
      <c r="AD61" s="31"/>
      <c r="AE61" s="69"/>
      <c r="AF61" s="69"/>
      <c r="AG61" s="69"/>
      <c r="AH61" s="69"/>
      <c r="AI61" s="69"/>
    </row>
    <row r="62" s="4" customFormat="1" ht="120" customHeight="1" spans="1:35">
      <c r="A62" s="31">
        <f>A61+1</f>
        <v>34</v>
      </c>
      <c r="B62" s="32"/>
      <c r="C62" s="31" t="s">
        <v>365</v>
      </c>
      <c r="D62" s="34" t="s">
        <v>64</v>
      </c>
      <c r="E62" s="31"/>
      <c r="F62" s="33" t="s">
        <v>326</v>
      </c>
      <c r="G62" s="33" t="s">
        <v>326</v>
      </c>
      <c r="H62" s="31"/>
      <c r="I62" s="33" t="s">
        <v>366</v>
      </c>
      <c r="J62" s="49" t="s">
        <v>367</v>
      </c>
      <c r="K62" s="33" t="s">
        <v>192</v>
      </c>
      <c r="L62" s="31">
        <v>26000</v>
      </c>
      <c r="M62" s="31"/>
      <c r="N62" s="33" t="s">
        <v>186</v>
      </c>
      <c r="O62" s="48" t="s">
        <v>42</v>
      </c>
      <c r="P62" s="31">
        <v>25</v>
      </c>
      <c r="Q62" s="31" t="s">
        <v>42</v>
      </c>
      <c r="R62" s="31" t="s">
        <v>42</v>
      </c>
      <c r="S62" s="31" t="s">
        <v>42</v>
      </c>
      <c r="T62" s="31" t="s">
        <v>42</v>
      </c>
      <c r="U62" s="31" t="s">
        <v>42</v>
      </c>
      <c r="V62" s="31">
        <v>25</v>
      </c>
      <c r="W62" s="31">
        <v>112.5</v>
      </c>
      <c r="X62" s="63"/>
      <c r="Y62" s="63"/>
      <c r="Z62" s="31">
        <f>SUM(Z63:Z65)</f>
        <v>0</v>
      </c>
      <c r="AA62" s="31">
        <f>SUM(AA63:AA65)</f>
        <v>0</v>
      </c>
      <c r="AB62" s="66" t="s">
        <v>368</v>
      </c>
      <c r="AC62" s="31"/>
      <c r="AD62" s="31"/>
      <c r="AE62" s="69"/>
      <c r="AF62" s="69"/>
      <c r="AG62" s="69"/>
      <c r="AH62" s="69"/>
      <c r="AI62" s="69"/>
    </row>
    <row r="63" s="4" customFormat="1" ht="100" customHeight="1" spans="1:35">
      <c r="A63" s="23"/>
      <c r="B63" s="35" t="s">
        <v>369</v>
      </c>
      <c r="C63" s="33" t="s">
        <v>370</v>
      </c>
      <c r="D63" s="34" t="s">
        <v>64</v>
      </c>
      <c r="E63" s="31"/>
      <c r="F63" s="33" t="s">
        <v>326</v>
      </c>
      <c r="G63" s="33" t="s">
        <v>326</v>
      </c>
      <c r="H63" s="31"/>
      <c r="I63" s="33" t="s">
        <v>371</v>
      </c>
      <c r="J63" s="45" t="s">
        <v>372</v>
      </c>
      <c r="K63" s="33" t="s">
        <v>192</v>
      </c>
      <c r="L63" s="31">
        <v>1012.5</v>
      </c>
      <c r="M63" s="31"/>
      <c r="N63" s="33" t="s">
        <v>186</v>
      </c>
      <c r="O63" s="48" t="s">
        <v>42</v>
      </c>
      <c r="P63" s="31">
        <v>12</v>
      </c>
      <c r="Q63" s="31" t="s">
        <v>42</v>
      </c>
      <c r="R63" s="31" t="s">
        <v>42</v>
      </c>
      <c r="S63" s="31" t="s">
        <v>42</v>
      </c>
      <c r="T63" s="31" t="s">
        <v>42</v>
      </c>
      <c r="U63" s="31" t="s">
        <v>42</v>
      </c>
      <c r="V63" s="31">
        <v>12</v>
      </c>
      <c r="W63" s="31">
        <v>54</v>
      </c>
      <c r="X63" s="63"/>
      <c r="Y63" s="63"/>
      <c r="Z63" s="69"/>
      <c r="AA63" s="69"/>
      <c r="AB63" s="66"/>
      <c r="AC63" s="31"/>
      <c r="AD63" s="31"/>
      <c r="AE63" s="69"/>
      <c r="AF63" s="69"/>
      <c r="AG63" s="69"/>
      <c r="AH63" s="69"/>
      <c r="AI63" s="69"/>
    </row>
    <row r="64" s="4" customFormat="1" ht="100" customHeight="1" spans="1:35">
      <c r="A64" s="23"/>
      <c r="B64" s="35" t="s">
        <v>373</v>
      </c>
      <c r="C64" s="33" t="s">
        <v>374</v>
      </c>
      <c r="D64" s="34" t="s">
        <v>64</v>
      </c>
      <c r="E64" s="31"/>
      <c r="F64" s="33" t="s">
        <v>326</v>
      </c>
      <c r="G64" s="33" t="s">
        <v>326</v>
      </c>
      <c r="H64" s="33"/>
      <c r="I64" s="33" t="s">
        <v>375</v>
      </c>
      <c r="J64" s="49" t="s">
        <v>376</v>
      </c>
      <c r="K64" s="33" t="s">
        <v>192</v>
      </c>
      <c r="L64" s="31">
        <v>7100</v>
      </c>
      <c r="M64" s="31"/>
      <c r="N64" s="33" t="s">
        <v>186</v>
      </c>
      <c r="O64" s="48" t="s">
        <v>42</v>
      </c>
      <c r="P64" s="31">
        <v>24</v>
      </c>
      <c r="Q64" s="31" t="s">
        <v>42</v>
      </c>
      <c r="R64" s="31" t="s">
        <v>42</v>
      </c>
      <c r="S64" s="31" t="s">
        <v>42</v>
      </c>
      <c r="T64" s="31" t="s">
        <v>42</v>
      </c>
      <c r="U64" s="31" t="s">
        <v>42</v>
      </c>
      <c r="V64" s="31" t="s">
        <v>42</v>
      </c>
      <c r="W64" s="31">
        <v>108</v>
      </c>
      <c r="X64" s="63"/>
      <c r="Y64" s="63"/>
      <c r="Z64" s="69"/>
      <c r="AA64" s="69"/>
      <c r="AB64" s="66"/>
      <c r="AC64" s="31"/>
      <c r="AD64" s="31"/>
      <c r="AE64" s="69"/>
      <c r="AF64" s="69"/>
      <c r="AG64" s="69"/>
      <c r="AH64" s="69"/>
      <c r="AI64" s="69"/>
    </row>
    <row r="65" s="4" customFormat="1" ht="100" customHeight="1" spans="1:35">
      <c r="A65" s="23"/>
      <c r="B65" s="35" t="s">
        <v>377</v>
      </c>
      <c r="C65" s="33" t="s">
        <v>378</v>
      </c>
      <c r="D65" s="34" t="s">
        <v>64</v>
      </c>
      <c r="E65" s="31"/>
      <c r="F65" s="33" t="s">
        <v>326</v>
      </c>
      <c r="G65" s="33" t="s">
        <v>326</v>
      </c>
      <c r="H65" s="31"/>
      <c r="I65" s="33" t="s">
        <v>379</v>
      </c>
      <c r="J65" s="49" t="s">
        <v>380</v>
      </c>
      <c r="K65" s="33" t="s">
        <v>192</v>
      </c>
      <c r="L65" s="36">
        <v>17800</v>
      </c>
      <c r="M65" s="31"/>
      <c r="N65" s="33" t="s">
        <v>186</v>
      </c>
      <c r="O65" s="48" t="s">
        <v>42</v>
      </c>
      <c r="P65" s="31">
        <v>380</v>
      </c>
      <c r="Q65" s="31" t="s">
        <v>381</v>
      </c>
      <c r="R65" s="31" t="s">
        <v>42</v>
      </c>
      <c r="S65" s="31">
        <v>156</v>
      </c>
      <c r="T65" s="33" t="s">
        <v>42</v>
      </c>
      <c r="U65" s="31" t="s">
        <v>42</v>
      </c>
      <c r="V65" s="31">
        <v>380</v>
      </c>
      <c r="W65" s="31">
        <v>5811</v>
      </c>
      <c r="X65" s="63"/>
      <c r="Y65" s="48"/>
      <c r="Z65" s="78"/>
      <c r="AA65" s="78"/>
      <c r="AB65" s="66" t="s">
        <v>382</v>
      </c>
      <c r="AC65" s="31"/>
      <c r="AD65" s="31"/>
      <c r="AE65" s="69"/>
      <c r="AF65" s="69"/>
      <c r="AG65" s="69"/>
      <c r="AH65" s="69"/>
      <c r="AI65" s="69"/>
    </row>
    <row r="66" s="4" customFormat="1" ht="50" customHeight="1" spans="1:35">
      <c r="A66" s="27" t="s">
        <v>383</v>
      </c>
      <c r="B66" s="28"/>
      <c r="C66" s="29"/>
      <c r="D66" s="30"/>
      <c r="E66" s="31"/>
      <c r="F66" s="31"/>
      <c r="G66" s="31"/>
      <c r="H66" s="31"/>
      <c r="I66" s="31"/>
      <c r="J66" s="45"/>
      <c r="K66" s="31"/>
      <c r="L66" s="23">
        <f>L67+L70+L71+L72+L69</f>
        <v>53884</v>
      </c>
      <c r="M66" s="23">
        <f>M67+M70+M71+M72+M69</f>
        <v>11000</v>
      </c>
      <c r="N66" s="23"/>
      <c r="O66" s="53"/>
      <c r="P66" s="31"/>
      <c r="Q66" s="31"/>
      <c r="R66" s="31"/>
      <c r="S66" s="31"/>
      <c r="T66" s="31"/>
      <c r="U66" s="31"/>
      <c r="V66" s="31"/>
      <c r="W66" s="31"/>
      <c r="X66" s="53"/>
      <c r="Y66" s="53"/>
      <c r="Z66" s="23">
        <f>Z67+Z70+Z71+Z72+Z69</f>
        <v>6850</v>
      </c>
      <c r="AA66" s="23">
        <f>AA67+AA70+AA71+AA72+AA69</f>
        <v>11585</v>
      </c>
      <c r="AB66" s="66"/>
      <c r="AC66" s="31"/>
      <c r="AD66" s="31"/>
      <c r="AE66" s="31"/>
      <c r="AF66" s="31"/>
      <c r="AG66" s="31"/>
      <c r="AH66" s="31"/>
      <c r="AI66" s="31"/>
    </row>
    <row r="67" s="3" customFormat="1" ht="120" customHeight="1" spans="1:35">
      <c r="A67" s="31">
        <f>A62+1</f>
        <v>35</v>
      </c>
      <c r="B67" s="32"/>
      <c r="C67" s="33" t="s">
        <v>384</v>
      </c>
      <c r="D67" s="34" t="s">
        <v>385</v>
      </c>
      <c r="E67" s="33" t="s">
        <v>56</v>
      </c>
      <c r="F67" s="33" t="s">
        <v>383</v>
      </c>
      <c r="G67" s="33" t="s">
        <v>383</v>
      </c>
      <c r="H67" s="31"/>
      <c r="I67" s="33" t="s">
        <v>351</v>
      </c>
      <c r="J67" s="49" t="s">
        <v>386</v>
      </c>
      <c r="K67" s="33" t="s">
        <v>192</v>
      </c>
      <c r="L67" s="31">
        <v>12400</v>
      </c>
      <c r="M67" s="31">
        <v>6000</v>
      </c>
      <c r="N67" s="33" t="s">
        <v>46</v>
      </c>
      <c r="O67" s="49" t="s">
        <v>387</v>
      </c>
      <c r="P67" s="31" t="s">
        <v>42</v>
      </c>
      <c r="Q67" s="31" t="s">
        <v>42</v>
      </c>
      <c r="R67" s="31" t="s">
        <v>42</v>
      </c>
      <c r="S67" s="31" t="s">
        <v>42</v>
      </c>
      <c r="T67" s="31" t="s">
        <v>42</v>
      </c>
      <c r="U67" s="31" t="s">
        <v>42</v>
      </c>
      <c r="V67" s="31" t="s">
        <v>42</v>
      </c>
      <c r="W67" s="31"/>
      <c r="X67" s="33" t="s">
        <v>48</v>
      </c>
      <c r="Y67" s="33" t="s">
        <v>388</v>
      </c>
      <c r="Z67" s="31">
        <v>2292</v>
      </c>
      <c r="AA67" s="31">
        <v>6341</v>
      </c>
      <c r="AB67" s="66" t="s">
        <v>389</v>
      </c>
      <c r="AC67" s="63" t="s">
        <v>48</v>
      </c>
      <c r="AD67" s="31" t="s">
        <v>111</v>
      </c>
      <c r="AE67" s="69" t="s">
        <v>94</v>
      </c>
      <c r="AF67" s="69">
        <v>45809</v>
      </c>
      <c r="AG67" s="33" t="s">
        <v>390</v>
      </c>
      <c r="AH67" s="69"/>
      <c r="AI67" s="31" t="s">
        <v>391</v>
      </c>
    </row>
    <row r="68" s="3" customFormat="1" ht="100" customHeight="1" spans="1:35">
      <c r="A68" s="31"/>
      <c r="B68" s="35" t="s">
        <v>392</v>
      </c>
      <c r="C68" s="31" t="s">
        <v>393</v>
      </c>
      <c r="D68" s="34" t="s">
        <v>385</v>
      </c>
      <c r="E68" s="31"/>
      <c r="F68" s="33" t="s">
        <v>383</v>
      </c>
      <c r="G68" s="33" t="s">
        <v>383</v>
      </c>
      <c r="H68" s="31"/>
      <c r="I68" s="33" t="s">
        <v>360</v>
      </c>
      <c r="J68" s="45" t="s">
        <v>394</v>
      </c>
      <c r="K68" s="33" t="s">
        <v>192</v>
      </c>
      <c r="L68" s="31">
        <v>600</v>
      </c>
      <c r="M68" s="31">
        <v>600</v>
      </c>
      <c r="N68" s="33" t="s">
        <v>91</v>
      </c>
      <c r="O68" s="49" t="s">
        <v>211</v>
      </c>
      <c r="P68" s="31" t="s">
        <v>42</v>
      </c>
      <c r="Q68" s="31" t="s">
        <v>42</v>
      </c>
      <c r="R68" s="31" t="s">
        <v>42</v>
      </c>
      <c r="S68" s="31" t="s">
        <v>42</v>
      </c>
      <c r="T68" s="31" t="s">
        <v>42</v>
      </c>
      <c r="U68" s="31" t="s">
        <v>42</v>
      </c>
      <c r="V68" s="31" t="s">
        <v>42</v>
      </c>
      <c r="W68" s="31"/>
      <c r="X68" s="33" t="s">
        <v>48</v>
      </c>
      <c r="Y68" s="33" t="s">
        <v>395</v>
      </c>
      <c r="Z68" s="31">
        <v>492</v>
      </c>
      <c r="AA68" s="31">
        <v>600</v>
      </c>
      <c r="AB68" s="66" t="s">
        <v>69</v>
      </c>
      <c r="AC68" s="33" t="s">
        <v>48</v>
      </c>
      <c r="AD68" s="31" t="s">
        <v>70</v>
      </c>
      <c r="AE68" s="31" t="s">
        <v>105</v>
      </c>
      <c r="AF68" s="31" t="s">
        <v>52</v>
      </c>
      <c r="AG68" s="33" t="s">
        <v>396</v>
      </c>
      <c r="AH68" s="31"/>
      <c r="AI68" s="31" t="s">
        <v>100</v>
      </c>
    </row>
    <row r="69" s="4" customFormat="1" ht="100" customHeight="1" spans="1:35">
      <c r="A69" s="31">
        <f>A67+1</f>
        <v>36</v>
      </c>
      <c r="B69" s="35"/>
      <c r="C69" s="33" t="s">
        <v>397</v>
      </c>
      <c r="D69" s="34" t="s">
        <v>385</v>
      </c>
      <c r="E69" s="31" t="s">
        <v>56</v>
      </c>
      <c r="F69" s="33" t="s">
        <v>398</v>
      </c>
      <c r="G69" s="33" t="s">
        <v>383</v>
      </c>
      <c r="H69" s="33" t="s">
        <v>399</v>
      </c>
      <c r="I69" s="33" t="s">
        <v>360</v>
      </c>
      <c r="J69" s="49" t="s">
        <v>400</v>
      </c>
      <c r="K69" s="33" t="s">
        <v>192</v>
      </c>
      <c r="L69" s="31">
        <v>7549</v>
      </c>
      <c r="M69" s="31">
        <v>5000</v>
      </c>
      <c r="N69" s="33" t="s">
        <v>91</v>
      </c>
      <c r="O69" s="49" t="s">
        <v>401</v>
      </c>
      <c r="P69" s="31">
        <v>20</v>
      </c>
      <c r="Q69" s="31"/>
      <c r="R69" s="31"/>
      <c r="S69" s="31"/>
      <c r="T69" s="31"/>
      <c r="U69" s="31"/>
      <c r="V69" s="31"/>
      <c r="W69" s="31">
        <v>200</v>
      </c>
      <c r="X69" s="33" t="s">
        <v>48</v>
      </c>
      <c r="Y69" s="33" t="s">
        <v>397</v>
      </c>
      <c r="Z69" s="31">
        <v>4558</v>
      </c>
      <c r="AA69" s="31">
        <v>5244</v>
      </c>
      <c r="AB69" s="66" t="s">
        <v>402</v>
      </c>
      <c r="AC69" s="33" t="s">
        <v>48</v>
      </c>
      <c r="AD69" s="31" t="s">
        <v>111</v>
      </c>
      <c r="AE69" s="31" t="s">
        <v>93</v>
      </c>
      <c r="AF69" s="31"/>
      <c r="AG69" s="33" t="s">
        <v>403</v>
      </c>
      <c r="AH69" s="49"/>
      <c r="AI69" s="31" t="s">
        <v>404</v>
      </c>
    </row>
    <row r="70" s="3" customFormat="1" ht="120" customHeight="1" spans="1:35">
      <c r="A70" s="31">
        <f t="shared" ref="A70:A72" si="2">A69+1</f>
        <v>37</v>
      </c>
      <c r="B70" s="86"/>
      <c r="C70" s="33" t="s">
        <v>405</v>
      </c>
      <c r="D70" s="34" t="s">
        <v>385</v>
      </c>
      <c r="E70" s="25"/>
      <c r="F70" s="33" t="s">
        <v>383</v>
      </c>
      <c r="G70" s="33" t="s">
        <v>383</v>
      </c>
      <c r="H70" s="31"/>
      <c r="I70" s="33" t="s">
        <v>351</v>
      </c>
      <c r="J70" s="45" t="s">
        <v>406</v>
      </c>
      <c r="K70" s="33" t="s">
        <v>192</v>
      </c>
      <c r="L70" s="31">
        <v>3144</v>
      </c>
      <c r="M70" s="25"/>
      <c r="N70" s="33" t="s">
        <v>186</v>
      </c>
      <c r="O70" s="49"/>
      <c r="P70" s="31"/>
      <c r="Q70" s="31"/>
      <c r="R70" s="31"/>
      <c r="S70" s="31"/>
      <c r="T70" s="31"/>
      <c r="U70" s="31"/>
      <c r="V70" s="31"/>
      <c r="W70" s="31"/>
      <c r="X70" s="33"/>
      <c r="Y70" s="49"/>
      <c r="Z70" s="108"/>
      <c r="AA70" s="108"/>
      <c r="AB70" s="66"/>
      <c r="AC70" s="25"/>
      <c r="AD70" s="25"/>
      <c r="AE70" s="25"/>
      <c r="AF70" s="25"/>
      <c r="AG70" s="25"/>
      <c r="AH70" s="25"/>
      <c r="AI70" s="25"/>
    </row>
    <row r="71" s="4" customFormat="1" ht="120" customHeight="1" spans="1:35">
      <c r="A71" s="31">
        <f t="shared" si="2"/>
        <v>38</v>
      </c>
      <c r="B71" s="86"/>
      <c r="C71" s="33" t="s">
        <v>407</v>
      </c>
      <c r="D71" s="34" t="s">
        <v>385</v>
      </c>
      <c r="E71" s="25"/>
      <c r="F71" s="33" t="s">
        <v>383</v>
      </c>
      <c r="G71" s="33" t="s">
        <v>383</v>
      </c>
      <c r="H71" s="31"/>
      <c r="I71" s="33" t="s">
        <v>351</v>
      </c>
      <c r="J71" s="49" t="s">
        <v>408</v>
      </c>
      <c r="K71" s="33" t="s">
        <v>192</v>
      </c>
      <c r="L71" s="31">
        <v>12636</v>
      </c>
      <c r="M71" s="25"/>
      <c r="N71" s="33" t="s">
        <v>186</v>
      </c>
      <c r="O71" s="49"/>
      <c r="P71" s="31"/>
      <c r="Q71" s="31"/>
      <c r="R71" s="31"/>
      <c r="S71" s="31"/>
      <c r="T71" s="31"/>
      <c r="U71" s="31"/>
      <c r="V71" s="31"/>
      <c r="W71" s="31"/>
      <c r="X71" s="33"/>
      <c r="Y71" s="49"/>
      <c r="Z71" s="108"/>
      <c r="AA71" s="108"/>
      <c r="AB71" s="66" t="s">
        <v>409</v>
      </c>
      <c r="AC71" s="25"/>
      <c r="AD71" s="25"/>
      <c r="AE71" s="25"/>
      <c r="AF71" s="25"/>
      <c r="AG71" s="25"/>
      <c r="AH71" s="25"/>
      <c r="AI71" s="25"/>
    </row>
    <row r="72" s="4" customFormat="1" ht="120" customHeight="1" spans="1:35">
      <c r="A72" s="31">
        <f t="shared" si="2"/>
        <v>39</v>
      </c>
      <c r="B72" s="86"/>
      <c r="C72" s="33" t="s">
        <v>410</v>
      </c>
      <c r="D72" s="34" t="s">
        <v>385</v>
      </c>
      <c r="E72" s="25"/>
      <c r="F72" s="33" t="s">
        <v>383</v>
      </c>
      <c r="G72" s="33" t="s">
        <v>383</v>
      </c>
      <c r="H72" s="31"/>
      <c r="I72" s="33" t="s">
        <v>351</v>
      </c>
      <c r="J72" s="45" t="s">
        <v>411</v>
      </c>
      <c r="K72" s="33" t="s">
        <v>192</v>
      </c>
      <c r="L72" s="31">
        <v>18155</v>
      </c>
      <c r="M72" s="25"/>
      <c r="N72" s="33" t="s">
        <v>186</v>
      </c>
      <c r="O72" s="49"/>
      <c r="P72" s="31"/>
      <c r="Q72" s="31"/>
      <c r="R72" s="31"/>
      <c r="S72" s="31"/>
      <c r="T72" s="31"/>
      <c r="U72" s="31"/>
      <c r="V72" s="31"/>
      <c r="W72" s="31"/>
      <c r="X72" s="33"/>
      <c r="Y72" s="49"/>
      <c r="Z72" s="108"/>
      <c r="AA72" s="108"/>
      <c r="AB72" s="66" t="s">
        <v>412</v>
      </c>
      <c r="AC72" s="25"/>
      <c r="AD72" s="25"/>
      <c r="AE72" s="25"/>
      <c r="AF72" s="25"/>
      <c r="AG72" s="25"/>
      <c r="AH72" s="25"/>
      <c r="AI72" s="25"/>
    </row>
    <row r="73" s="4" customFormat="1" ht="50" customHeight="1" spans="1:35">
      <c r="A73" s="87" t="s">
        <v>413</v>
      </c>
      <c r="B73" s="88"/>
      <c r="C73" s="89"/>
      <c r="D73" s="30"/>
      <c r="E73" s="31"/>
      <c r="F73" s="31"/>
      <c r="G73" s="31"/>
      <c r="H73" s="31"/>
      <c r="I73" s="31"/>
      <c r="J73" s="45"/>
      <c r="K73" s="31"/>
      <c r="L73" s="23">
        <f>SUM(L74:L77)</f>
        <v>11100</v>
      </c>
      <c r="M73" s="23">
        <f>SUM(M74:M77)</f>
        <v>7900</v>
      </c>
      <c r="N73" s="23"/>
      <c r="O73" s="53"/>
      <c r="P73" s="31"/>
      <c r="Q73" s="31"/>
      <c r="R73" s="31"/>
      <c r="S73" s="31"/>
      <c r="T73" s="31"/>
      <c r="U73" s="31"/>
      <c r="V73" s="31"/>
      <c r="W73" s="31"/>
      <c r="X73" s="53"/>
      <c r="Y73" s="53"/>
      <c r="Z73" s="23">
        <f>SUM(Z74:Z77)</f>
        <v>5723</v>
      </c>
      <c r="AA73" s="23">
        <f>SUM(AA74:AA77)</f>
        <v>10870</v>
      </c>
      <c r="AB73" s="66"/>
      <c r="AC73" s="31"/>
      <c r="AD73" s="31"/>
      <c r="AE73" s="31"/>
      <c r="AF73" s="31"/>
      <c r="AG73" s="31"/>
      <c r="AH73" s="31"/>
      <c r="AI73" s="31"/>
    </row>
    <row r="74" s="4" customFormat="1" ht="120" customHeight="1" spans="1:35">
      <c r="A74" s="31">
        <f>A72+1</f>
        <v>40</v>
      </c>
      <c r="B74" s="90"/>
      <c r="C74" s="91" t="s">
        <v>414</v>
      </c>
      <c r="D74" s="92" t="s">
        <v>415</v>
      </c>
      <c r="E74" s="93"/>
      <c r="F74" s="94" t="s">
        <v>416</v>
      </c>
      <c r="G74" s="94" t="s">
        <v>417</v>
      </c>
      <c r="H74" s="94"/>
      <c r="I74" s="94" t="s">
        <v>418</v>
      </c>
      <c r="J74" s="99" t="s">
        <v>419</v>
      </c>
      <c r="K74" s="94" t="s">
        <v>420</v>
      </c>
      <c r="L74" s="100">
        <v>2200</v>
      </c>
      <c r="M74" s="94">
        <v>1600</v>
      </c>
      <c r="N74" s="101" t="s">
        <v>46</v>
      </c>
      <c r="O74" s="102" t="s">
        <v>421</v>
      </c>
      <c r="P74" s="94" t="s">
        <v>42</v>
      </c>
      <c r="Q74" s="94" t="s">
        <v>42</v>
      </c>
      <c r="R74" s="94" t="s">
        <v>42</v>
      </c>
      <c r="S74" s="94" t="s">
        <v>42</v>
      </c>
      <c r="T74" s="94" t="s">
        <v>42</v>
      </c>
      <c r="U74" s="94" t="s">
        <v>42</v>
      </c>
      <c r="V74" s="94" t="s">
        <v>42</v>
      </c>
      <c r="W74" s="94" t="s">
        <v>42</v>
      </c>
      <c r="X74" s="91" t="s">
        <v>48</v>
      </c>
      <c r="Y74" s="91" t="s">
        <v>414</v>
      </c>
      <c r="Z74" s="94">
        <v>1600</v>
      </c>
      <c r="AA74" s="94">
        <v>1600</v>
      </c>
      <c r="AB74" s="109" t="s">
        <v>422</v>
      </c>
      <c r="AC74" s="63" t="s">
        <v>48</v>
      </c>
      <c r="AD74" s="110" t="s">
        <v>70</v>
      </c>
      <c r="AE74" s="110"/>
      <c r="AF74" s="111">
        <v>46296</v>
      </c>
      <c r="AG74" s="111"/>
      <c r="AH74" s="111"/>
      <c r="AI74" s="128" t="s">
        <v>423</v>
      </c>
    </row>
    <row r="75" s="4" customFormat="1" ht="120" customHeight="1" spans="1:35">
      <c r="A75" s="31">
        <f t="shared" ref="A75:A77" si="3">A74+1</f>
        <v>41</v>
      </c>
      <c r="B75" s="90"/>
      <c r="C75" s="95" t="s">
        <v>424</v>
      </c>
      <c r="D75" s="92" t="s">
        <v>415</v>
      </c>
      <c r="E75" s="93"/>
      <c r="F75" s="94" t="s">
        <v>416</v>
      </c>
      <c r="G75" s="94" t="s">
        <v>417</v>
      </c>
      <c r="H75" s="94"/>
      <c r="I75" s="94" t="s">
        <v>418</v>
      </c>
      <c r="J75" s="99" t="s">
        <v>425</v>
      </c>
      <c r="K75" s="94" t="s">
        <v>420</v>
      </c>
      <c r="L75" s="31">
        <v>1100</v>
      </c>
      <c r="M75" s="31">
        <v>1000</v>
      </c>
      <c r="N75" s="103" t="s">
        <v>91</v>
      </c>
      <c r="O75" s="102" t="s">
        <v>426</v>
      </c>
      <c r="P75" s="94" t="s">
        <v>42</v>
      </c>
      <c r="Q75" s="94" t="s">
        <v>42</v>
      </c>
      <c r="R75" s="94" t="s">
        <v>42</v>
      </c>
      <c r="S75" s="94" t="s">
        <v>42</v>
      </c>
      <c r="T75" s="94" t="s">
        <v>42</v>
      </c>
      <c r="U75" s="94" t="s">
        <v>42</v>
      </c>
      <c r="V75" s="94" t="s">
        <v>42</v>
      </c>
      <c r="W75" s="94" t="s">
        <v>42</v>
      </c>
      <c r="X75" s="91" t="s">
        <v>48</v>
      </c>
      <c r="Y75" s="91" t="s">
        <v>424</v>
      </c>
      <c r="Z75" s="94">
        <v>1200</v>
      </c>
      <c r="AA75" s="94">
        <v>1200</v>
      </c>
      <c r="AB75" s="109" t="s">
        <v>427</v>
      </c>
      <c r="AC75" s="91" t="s">
        <v>48</v>
      </c>
      <c r="AD75" s="110" t="s">
        <v>94</v>
      </c>
      <c r="AE75" s="110" t="s">
        <v>70</v>
      </c>
      <c r="AF75" s="111">
        <v>46143</v>
      </c>
      <c r="AG75" s="103" t="s">
        <v>42</v>
      </c>
      <c r="AH75" s="106" t="s">
        <v>42</v>
      </c>
      <c r="AI75" s="111" t="s">
        <v>428</v>
      </c>
    </row>
    <row r="76" s="4" customFormat="1" ht="120" customHeight="1" spans="1:35">
      <c r="A76" s="31">
        <f t="shared" si="3"/>
        <v>42</v>
      </c>
      <c r="B76" s="90"/>
      <c r="C76" s="95" t="s">
        <v>429</v>
      </c>
      <c r="D76" s="92" t="s">
        <v>415</v>
      </c>
      <c r="E76" s="93" t="s">
        <v>56</v>
      </c>
      <c r="F76" s="94" t="s">
        <v>416</v>
      </c>
      <c r="G76" s="94" t="s">
        <v>417</v>
      </c>
      <c r="H76" s="94"/>
      <c r="I76" s="94" t="s">
        <v>418</v>
      </c>
      <c r="J76" s="99" t="s">
        <v>430</v>
      </c>
      <c r="K76" s="94" t="s">
        <v>420</v>
      </c>
      <c r="L76" s="31">
        <v>7000</v>
      </c>
      <c r="M76" s="31">
        <v>4500</v>
      </c>
      <c r="N76" s="103" t="s">
        <v>91</v>
      </c>
      <c r="O76" s="102" t="s">
        <v>431</v>
      </c>
      <c r="P76" s="94" t="s">
        <v>42</v>
      </c>
      <c r="Q76" s="94" t="s">
        <v>42</v>
      </c>
      <c r="R76" s="94" t="s">
        <v>42</v>
      </c>
      <c r="S76" s="94" t="s">
        <v>42</v>
      </c>
      <c r="T76" s="94" t="s">
        <v>42</v>
      </c>
      <c r="U76" s="94" t="s">
        <v>42</v>
      </c>
      <c r="V76" s="94" t="s">
        <v>42</v>
      </c>
      <c r="W76" s="94" t="s">
        <v>42</v>
      </c>
      <c r="X76" s="91" t="s">
        <v>48</v>
      </c>
      <c r="Y76" s="91" t="s">
        <v>432</v>
      </c>
      <c r="Z76" s="94">
        <v>2923</v>
      </c>
      <c r="AA76" s="94">
        <v>7285</v>
      </c>
      <c r="AB76" s="112" t="s">
        <v>433</v>
      </c>
      <c r="AC76" s="113" t="s">
        <v>48</v>
      </c>
      <c r="AD76" s="93" t="s">
        <v>99</v>
      </c>
      <c r="AE76" s="91" t="s">
        <v>434</v>
      </c>
      <c r="AF76" s="111">
        <v>45962</v>
      </c>
      <c r="AG76" s="103" t="s">
        <v>435</v>
      </c>
      <c r="AH76" s="106" t="s">
        <v>42</v>
      </c>
      <c r="AI76" s="111" t="s">
        <v>436</v>
      </c>
    </row>
    <row r="77" s="4" customFormat="1" ht="120" customHeight="1" spans="1:35">
      <c r="A77" s="31">
        <f t="shared" si="3"/>
        <v>43</v>
      </c>
      <c r="B77" s="90"/>
      <c r="C77" s="95" t="s">
        <v>437</v>
      </c>
      <c r="D77" s="92" t="s">
        <v>415</v>
      </c>
      <c r="E77" s="93"/>
      <c r="F77" s="94" t="s">
        <v>416</v>
      </c>
      <c r="G77" s="94" t="s">
        <v>417</v>
      </c>
      <c r="H77" s="94"/>
      <c r="I77" s="94" t="s">
        <v>418</v>
      </c>
      <c r="J77" s="104" t="s">
        <v>438</v>
      </c>
      <c r="K77" s="94" t="s">
        <v>420</v>
      </c>
      <c r="L77" s="31">
        <v>800</v>
      </c>
      <c r="M77" s="31">
        <v>800</v>
      </c>
      <c r="N77" s="103" t="s">
        <v>91</v>
      </c>
      <c r="O77" s="49" t="s">
        <v>439</v>
      </c>
      <c r="P77" s="94" t="s">
        <v>42</v>
      </c>
      <c r="Q77" s="94" t="s">
        <v>42</v>
      </c>
      <c r="R77" s="94" t="s">
        <v>42</v>
      </c>
      <c r="S77" s="94" t="s">
        <v>42</v>
      </c>
      <c r="T77" s="94" t="s">
        <v>42</v>
      </c>
      <c r="U77" s="94" t="s">
        <v>42</v>
      </c>
      <c r="V77" s="94" t="s">
        <v>42</v>
      </c>
      <c r="W77" s="94" t="s">
        <v>42</v>
      </c>
      <c r="X77" s="33"/>
      <c r="Y77" s="33"/>
      <c r="Z77" s="94"/>
      <c r="AA77" s="94">
        <v>785</v>
      </c>
      <c r="AB77" s="66" t="s">
        <v>440</v>
      </c>
      <c r="AC77" s="113" t="s">
        <v>48</v>
      </c>
      <c r="AD77" s="31" t="s">
        <v>70</v>
      </c>
      <c r="AE77" s="111" t="s">
        <v>105</v>
      </c>
      <c r="AF77" s="111" t="s">
        <v>157</v>
      </c>
      <c r="AG77" s="103" t="s">
        <v>441</v>
      </c>
      <c r="AH77" s="33" t="s">
        <v>442</v>
      </c>
      <c r="AI77" s="111" t="s">
        <v>443</v>
      </c>
    </row>
    <row r="78" s="4" customFormat="1" ht="50" customHeight="1" spans="1:35">
      <c r="A78" s="27" t="s">
        <v>444</v>
      </c>
      <c r="B78" s="28"/>
      <c r="C78" s="29"/>
      <c r="D78" s="30"/>
      <c r="E78" s="31"/>
      <c r="F78" s="31"/>
      <c r="G78" s="31"/>
      <c r="H78" s="31"/>
      <c r="I78" s="31"/>
      <c r="J78" s="45"/>
      <c r="K78" s="31"/>
      <c r="L78" s="23">
        <f>L79+L87+L92+L93+L96+L97+L98+L99+L359+L103</f>
        <v>143203.4</v>
      </c>
      <c r="M78" s="23">
        <f>M79+M87+M92+M93+M96+M97+M98+M99+M103</f>
        <v>35338.26</v>
      </c>
      <c r="N78" s="23"/>
      <c r="O78" s="53"/>
      <c r="P78" s="31"/>
      <c r="Q78" s="31"/>
      <c r="R78" s="31"/>
      <c r="S78" s="31"/>
      <c r="T78" s="31"/>
      <c r="U78" s="31"/>
      <c r="V78" s="31"/>
      <c r="W78" s="31"/>
      <c r="X78" s="53"/>
      <c r="Y78" s="53"/>
      <c r="Z78" s="23">
        <f>Z79+Z87+Z92+Z93+Z96+Z97+Z98+Z99+Z103</f>
        <v>27149</v>
      </c>
      <c r="AA78" s="23">
        <f>AA79+AA87+AA92+AA93+AA96+AA97+AA98+AA99+AA103</f>
        <v>51049</v>
      </c>
      <c r="AB78" s="66"/>
      <c r="AC78" s="31"/>
      <c r="AD78" s="31"/>
      <c r="AE78" s="31"/>
      <c r="AF78" s="31"/>
      <c r="AG78" s="31"/>
      <c r="AH78" s="31"/>
      <c r="AI78" s="31"/>
    </row>
    <row r="79" s="4" customFormat="1" ht="120" customHeight="1" spans="1:35">
      <c r="A79" s="31">
        <f>A77+1</f>
        <v>44</v>
      </c>
      <c r="B79" s="32"/>
      <c r="C79" s="33" t="s">
        <v>445</v>
      </c>
      <c r="D79" s="34" t="s">
        <v>55</v>
      </c>
      <c r="E79" s="36"/>
      <c r="F79" s="36"/>
      <c r="G79" s="36"/>
      <c r="H79" s="36"/>
      <c r="I79" s="36"/>
      <c r="J79" s="49" t="s">
        <v>446</v>
      </c>
      <c r="K79" s="33" t="s">
        <v>192</v>
      </c>
      <c r="L79" s="36">
        <f>L80+L81+L85+L86</f>
        <v>19575.39</v>
      </c>
      <c r="M79" s="36">
        <f>M80+M81+M85+M86</f>
        <v>8880</v>
      </c>
      <c r="N79" s="33" t="s">
        <v>91</v>
      </c>
      <c r="O79" s="84"/>
      <c r="P79" s="36"/>
      <c r="Q79" s="36"/>
      <c r="R79" s="36"/>
      <c r="S79" s="36"/>
      <c r="T79" s="36"/>
      <c r="U79" s="36"/>
      <c r="V79" s="36"/>
      <c r="W79" s="36"/>
      <c r="X79" s="106"/>
      <c r="Y79" s="84"/>
      <c r="Z79" s="36">
        <f>SUM(Z80+Z81+Z85+Z86)</f>
        <v>3445</v>
      </c>
      <c r="AA79" s="36">
        <f t="array" ref="AA79">SUM(AA80+AA81:AA86+AA85+AA86)</f>
        <v>7583</v>
      </c>
      <c r="AB79" s="66" t="s">
        <v>447</v>
      </c>
      <c r="AC79" s="63" t="s">
        <v>48</v>
      </c>
      <c r="AD79" s="36"/>
      <c r="AE79" s="36"/>
      <c r="AF79" s="36"/>
      <c r="AG79" s="36"/>
      <c r="AH79" s="36"/>
      <c r="AI79" s="31" t="s">
        <v>448</v>
      </c>
    </row>
    <row r="80" s="4" customFormat="1" ht="100" customHeight="1" spans="1:35">
      <c r="A80" s="23"/>
      <c r="B80" s="35" t="s">
        <v>449</v>
      </c>
      <c r="C80" s="31" t="s">
        <v>450</v>
      </c>
      <c r="D80" s="34" t="s">
        <v>55</v>
      </c>
      <c r="E80" s="31"/>
      <c r="F80" s="33" t="s">
        <v>451</v>
      </c>
      <c r="G80" s="33" t="s">
        <v>444</v>
      </c>
      <c r="H80" s="31"/>
      <c r="I80" s="33" t="s">
        <v>452</v>
      </c>
      <c r="J80" s="49" t="s">
        <v>453</v>
      </c>
      <c r="K80" s="33" t="s">
        <v>192</v>
      </c>
      <c r="L80" s="31">
        <v>2750</v>
      </c>
      <c r="M80" s="31">
        <v>2200</v>
      </c>
      <c r="N80" s="33" t="s">
        <v>91</v>
      </c>
      <c r="O80" s="49" t="s">
        <v>454</v>
      </c>
      <c r="P80" s="31" t="s">
        <v>42</v>
      </c>
      <c r="Q80" s="31" t="s">
        <v>42</v>
      </c>
      <c r="R80" s="31" t="s">
        <v>42</v>
      </c>
      <c r="S80" s="31" t="s">
        <v>42</v>
      </c>
      <c r="T80" s="31" t="s">
        <v>42</v>
      </c>
      <c r="U80" s="31" t="s">
        <v>42</v>
      </c>
      <c r="V80" s="31" t="s">
        <v>42</v>
      </c>
      <c r="W80" s="31"/>
      <c r="X80" s="107"/>
      <c r="Y80" s="114"/>
      <c r="Z80" s="31"/>
      <c r="AA80" s="31">
        <v>20</v>
      </c>
      <c r="AB80" s="115" t="s">
        <v>455</v>
      </c>
      <c r="AC80" s="31"/>
      <c r="AD80" s="31" t="s">
        <v>86</v>
      </c>
      <c r="AE80" s="69" t="s">
        <v>157</v>
      </c>
      <c r="AF80" s="69">
        <v>45689</v>
      </c>
      <c r="AG80" s="69" t="s">
        <v>42</v>
      </c>
      <c r="AH80" s="69" t="s">
        <v>42</v>
      </c>
      <c r="AI80" s="31" t="s">
        <v>456</v>
      </c>
    </row>
    <row r="81" s="4" customFormat="1" ht="100" customHeight="1" spans="1:35">
      <c r="A81" s="23"/>
      <c r="B81" s="35" t="s">
        <v>457</v>
      </c>
      <c r="C81" s="31" t="s">
        <v>458</v>
      </c>
      <c r="D81" s="34" t="s">
        <v>55</v>
      </c>
      <c r="E81" s="31"/>
      <c r="F81" s="33" t="s">
        <v>444</v>
      </c>
      <c r="G81" s="33" t="s">
        <v>444</v>
      </c>
      <c r="H81" s="31"/>
      <c r="I81" s="33" t="s">
        <v>459</v>
      </c>
      <c r="J81" s="45" t="s">
        <v>460</v>
      </c>
      <c r="K81" s="33" t="s">
        <v>192</v>
      </c>
      <c r="L81" s="31">
        <v>2680</v>
      </c>
      <c r="M81" s="31">
        <v>2680</v>
      </c>
      <c r="N81" s="33" t="s">
        <v>91</v>
      </c>
      <c r="O81" s="49" t="s">
        <v>211</v>
      </c>
      <c r="P81" s="31">
        <v>3.5</v>
      </c>
      <c r="Q81" s="31" t="s">
        <v>42</v>
      </c>
      <c r="R81" s="31" t="s">
        <v>42</v>
      </c>
      <c r="S81" s="31" t="s">
        <v>42</v>
      </c>
      <c r="T81" s="31" t="s">
        <v>42</v>
      </c>
      <c r="U81" s="31" t="s">
        <v>42</v>
      </c>
      <c r="V81" s="31" t="s">
        <v>42</v>
      </c>
      <c r="W81" s="31">
        <v>14</v>
      </c>
      <c r="X81" s="33" t="s">
        <v>48</v>
      </c>
      <c r="Y81" s="116" t="s">
        <v>461</v>
      </c>
      <c r="Z81" s="31">
        <f>SUM(Z82:Z84)</f>
        <v>3445</v>
      </c>
      <c r="AA81" s="31">
        <v>3445</v>
      </c>
      <c r="AB81" s="117" t="s">
        <v>462</v>
      </c>
      <c r="AC81" s="61" t="s">
        <v>48</v>
      </c>
      <c r="AD81" s="31" t="s">
        <v>51</v>
      </c>
      <c r="AE81" s="31" t="s">
        <v>111</v>
      </c>
      <c r="AF81" s="31" t="s">
        <v>86</v>
      </c>
      <c r="AG81" s="33" t="s">
        <v>463</v>
      </c>
      <c r="AH81" s="31" t="s">
        <v>42</v>
      </c>
      <c r="AI81" s="31" t="s">
        <v>464</v>
      </c>
    </row>
    <row r="82" s="4" customFormat="1" ht="100" customHeight="1" spans="1:35">
      <c r="A82" s="23"/>
      <c r="B82" s="35" t="s">
        <v>465</v>
      </c>
      <c r="C82" s="33" t="s">
        <v>466</v>
      </c>
      <c r="D82" s="34" t="s">
        <v>55</v>
      </c>
      <c r="E82" s="31"/>
      <c r="F82" s="33" t="s">
        <v>467</v>
      </c>
      <c r="G82" s="33" t="s">
        <v>444</v>
      </c>
      <c r="H82" s="31"/>
      <c r="I82" s="33" t="s">
        <v>468</v>
      </c>
      <c r="J82" s="49" t="s">
        <v>469</v>
      </c>
      <c r="K82" s="33" t="s">
        <v>192</v>
      </c>
      <c r="L82" s="31">
        <v>900</v>
      </c>
      <c r="M82" s="31">
        <v>900</v>
      </c>
      <c r="N82" s="33" t="s">
        <v>91</v>
      </c>
      <c r="O82" s="49" t="s">
        <v>211</v>
      </c>
      <c r="P82" s="31" t="s">
        <v>42</v>
      </c>
      <c r="Q82" s="31" t="s">
        <v>42</v>
      </c>
      <c r="R82" s="31" t="s">
        <v>42</v>
      </c>
      <c r="S82" s="31" t="s">
        <v>42</v>
      </c>
      <c r="T82" s="31" t="s">
        <v>42</v>
      </c>
      <c r="U82" s="31" t="s">
        <v>42</v>
      </c>
      <c r="V82" s="31" t="s">
        <v>42</v>
      </c>
      <c r="W82" s="31"/>
      <c r="X82" s="33" t="s">
        <v>48</v>
      </c>
      <c r="Y82" s="33" t="s">
        <v>470</v>
      </c>
      <c r="Z82" s="31">
        <v>73</v>
      </c>
      <c r="AA82" s="31">
        <v>550</v>
      </c>
      <c r="AB82" s="63" t="s">
        <v>471</v>
      </c>
      <c r="AC82" s="63" t="s">
        <v>48</v>
      </c>
      <c r="AD82" s="69" t="s">
        <v>51</v>
      </c>
      <c r="AE82" s="31" t="s">
        <v>111</v>
      </c>
      <c r="AF82" s="31" t="s">
        <v>52</v>
      </c>
      <c r="AG82" s="31" t="s">
        <v>42</v>
      </c>
      <c r="AH82" s="33" t="s">
        <v>42</v>
      </c>
      <c r="AI82" s="31" t="s">
        <v>472</v>
      </c>
    </row>
    <row r="83" s="4" customFormat="1" ht="100" customHeight="1" spans="1:35">
      <c r="A83" s="23"/>
      <c r="B83" s="35" t="s">
        <v>473</v>
      </c>
      <c r="C83" s="33" t="s">
        <v>474</v>
      </c>
      <c r="D83" s="34" t="s">
        <v>55</v>
      </c>
      <c r="E83" s="31"/>
      <c r="F83" s="33" t="s">
        <v>475</v>
      </c>
      <c r="G83" s="33" t="s">
        <v>444</v>
      </c>
      <c r="H83" s="31"/>
      <c r="I83" s="33" t="s">
        <v>476</v>
      </c>
      <c r="J83" s="45" t="s">
        <v>477</v>
      </c>
      <c r="K83" s="33" t="s">
        <v>192</v>
      </c>
      <c r="L83" s="31">
        <v>600</v>
      </c>
      <c r="M83" s="31">
        <v>600</v>
      </c>
      <c r="N83" s="33" t="s">
        <v>91</v>
      </c>
      <c r="O83" s="49" t="s">
        <v>211</v>
      </c>
      <c r="P83" s="31" t="s">
        <v>42</v>
      </c>
      <c r="Q83" s="31" t="s">
        <v>42</v>
      </c>
      <c r="R83" s="31" t="s">
        <v>42</v>
      </c>
      <c r="S83" s="31" t="s">
        <v>42</v>
      </c>
      <c r="T83" s="31" t="s">
        <v>42</v>
      </c>
      <c r="U83" s="31" t="s">
        <v>42</v>
      </c>
      <c r="V83" s="31" t="s">
        <v>42</v>
      </c>
      <c r="W83" s="31"/>
      <c r="X83" s="33" t="s">
        <v>48</v>
      </c>
      <c r="Y83" s="49" t="s">
        <v>478</v>
      </c>
      <c r="Z83" s="31">
        <v>938</v>
      </c>
      <c r="AA83" s="31">
        <v>938</v>
      </c>
      <c r="AB83" s="76" t="s">
        <v>69</v>
      </c>
      <c r="AC83" s="61" t="s">
        <v>48</v>
      </c>
      <c r="AD83" s="69" t="s">
        <v>111</v>
      </c>
      <c r="AE83" s="69" t="s">
        <v>93</v>
      </c>
      <c r="AF83" s="69" t="s">
        <v>52</v>
      </c>
      <c r="AG83" s="63" t="s">
        <v>479</v>
      </c>
      <c r="AH83" s="69" t="s">
        <v>42</v>
      </c>
      <c r="AI83" s="69" t="s">
        <v>480</v>
      </c>
    </row>
    <row r="84" s="4" customFormat="1" ht="100" customHeight="1" spans="1:35">
      <c r="A84" s="23"/>
      <c r="B84" s="35" t="s">
        <v>481</v>
      </c>
      <c r="C84" s="31" t="s">
        <v>482</v>
      </c>
      <c r="D84" s="34" t="s">
        <v>55</v>
      </c>
      <c r="E84" s="31"/>
      <c r="F84" s="33" t="s">
        <v>483</v>
      </c>
      <c r="G84" s="33" t="s">
        <v>444</v>
      </c>
      <c r="H84" s="31"/>
      <c r="I84" s="33" t="s">
        <v>484</v>
      </c>
      <c r="J84" s="49" t="s">
        <v>485</v>
      </c>
      <c r="K84" s="33" t="s">
        <v>192</v>
      </c>
      <c r="L84" s="31">
        <v>5500</v>
      </c>
      <c r="M84" s="31">
        <v>1500</v>
      </c>
      <c r="N84" s="33" t="s">
        <v>91</v>
      </c>
      <c r="O84" s="54" t="s">
        <v>486</v>
      </c>
      <c r="P84" s="31">
        <v>6</v>
      </c>
      <c r="Q84" s="31" t="s">
        <v>42</v>
      </c>
      <c r="R84" s="31" t="s">
        <v>42</v>
      </c>
      <c r="S84" s="31" t="s">
        <v>42</v>
      </c>
      <c r="T84" s="31" t="s">
        <v>42</v>
      </c>
      <c r="U84" s="31" t="s">
        <v>42</v>
      </c>
      <c r="V84" s="31" t="s">
        <v>42</v>
      </c>
      <c r="W84" s="31">
        <v>24</v>
      </c>
      <c r="X84" s="33" t="s">
        <v>48</v>
      </c>
      <c r="Y84" s="33" t="s">
        <v>487</v>
      </c>
      <c r="Z84" s="31">
        <v>2434</v>
      </c>
      <c r="AA84" s="31">
        <v>2530</v>
      </c>
      <c r="AB84" s="76" t="s">
        <v>69</v>
      </c>
      <c r="AC84" s="61" t="s">
        <v>48</v>
      </c>
      <c r="AD84" s="73" t="s">
        <v>93</v>
      </c>
      <c r="AE84" s="31" t="s">
        <v>94</v>
      </c>
      <c r="AF84" s="69">
        <v>45992</v>
      </c>
      <c r="AG84" s="33" t="s">
        <v>488</v>
      </c>
      <c r="AH84" s="69" t="s">
        <v>42</v>
      </c>
      <c r="AI84" s="31" t="s">
        <v>489</v>
      </c>
    </row>
    <row r="85" s="4" customFormat="1" ht="100" customHeight="1" spans="1:35">
      <c r="A85" s="23"/>
      <c r="B85" s="35" t="s">
        <v>490</v>
      </c>
      <c r="C85" s="33" t="s">
        <v>491</v>
      </c>
      <c r="D85" s="34" t="s">
        <v>55</v>
      </c>
      <c r="E85" s="31"/>
      <c r="F85" s="33" t="s">
        <v>444</v>
      </c>
      <c r="G85" s="33" t="s">
        <v>492</v>
      </c>
      <c r="H85" s="31"/>
      <c r="I85" s="31"/>
      <c r="J85" s="45" t="s">
        <v>42</v>
      </c>
      <c r="K85" s="33" t="s">
        <v>192</v>
      </c>
      <c r="L85" s="31">
        <v>7000</v>
      </c>
      <c r="M85" s="31">
        <v>4000</v>
      </c>
      <c r="N85" s="33" t="s">
        <v>91</v>
      </c>
      <c r="O85" s="49" t="s">
        <v>493</v>
      </c>
      <c r="P85" s="31" t="s">
        <v>42</v>
      </c>
      <c r="Q85" s="31" t="s">
        <v>42</v>
      </c>
      <c r="R85" s="31" t="s">
        <v>42</v>
      </c>
      <c r="S85" s="31" t="s">
        <v>42</v>
      </c>
      <c r="T85" s="31" t="s">
        <v>42</v>
      </c>
      <c r="U85" s="31" t="s">
        <v>42</v>
      </c>
      <c r="V85" s="31" t="s">
        <v>42</v>
      </c>
      <c r="W85" s="31"/>
      <c r="X85" s="33"/>
      <c r="Y85" s="49"/>
      <c r="Z85" s="45"/>
      <c r="AA85" s="45"/>
      <c r="AB85" s="66"/>
      <c r="AC85" s="33"/>
      <c r="AD85" s="33" t="s">
        <v>493</v>
      </c>
      <c r="AE85" s="33"/>
      <c r="AF85" s="33" t="s">
        <v>493</v>
      </c>
      <c r="AG85" s="33"/>
      <c r="AH85" s="33"/>
      <c r="AI85" s="33" t="s">
        <v>493</v>
      </c>
    </row>
    <row r="86" s="4" customFormat="1" ht="100" customHeight="1" spans="1:35">
      <c r="A86" s="23"/>
      <c r="B86" s="35" t="s">
        <v>494</v>
      </c>
      <c r="C86" s="33" t="s">
        <v>495</v>
      </c>
      <c r="D86" s="34" t="s">
        <v>55</v>
      </c>
      <c r="E86" s="31"/>
      <c r="F86" s="33" t="s">
        <v>444</v>
      </c>
      <c r="G86" s="33" t="s">
        <v>444</v>
      </c>
      <c r="H86" s="31"/>
      <c r="I86" s="31"/>
      <c r="J86" s="45" t="s">
        <v>42</v>
      </c>
      <c r="K86" s="33" t="s">
        <v>192</v>
      </c>
      <c r="L86" s="31">
        <v>7145.39</v>
      </c>
      <c r="M86" s="31"/>
      <c r="N86" s="33" t="s">
        <v>186</v>
      </c>
      <c r="O86" s="49"/>
      <c r="P86" s="31"/>
      <c r="Q86" s="31"/>
      <c r="R86" s="31"/>
      <c r="S86" s="31"/>
      <c r="T86" s="31"/>
      <c r="U86" s="31"/>
      <c r="V86" s="31"/>
      <c r="W86" s="31"/>
      <c r="X86" s="33"/>
      <c r="Y86" s="49"/>
      <c r="Z86" s="45"/>
      <c r="AA86" s="45"/>
      <c r="AB86" s="66"/>
      <c r="AC86" s="31"/>
      <c r="AD86" s="31"/>
      <c r="AE86" s="31"/>
      <c r="AF86" s="31"/>
      <c r="AG86" s="31"/>
      <c r="AH86" s="31"/>
      <c r="AI86" s="31"/>
    </row>
    <row r="87" s="4" customFormat="1" ht="120" customHeight="1" spans="1:35">
      <c r="A87" s="31">
        <f>A79+1</f>
        <v>45</v>
      </c>
      <c r="B87" s="32"/>
      <c r="C87" s="33" t="s">
        <v>496</v>
      </c>
      <c r="D87" s="34" t="s">
        <v>55</v>
      </c>
      <c r="E87" s="31"/>
      <c r="F87" s="33" t="s">
        <v>444</v>
      </c>
      <c r="G87" s="33" t="s">
        <v>444</v>
      </c>
      <c r="H87" s="31"/>
      <c r="I87" s="33" t="s">
        <v>497</v>
      </c>
      <c r="J87" s="45" t="s">
        <v>498</v>
      </c>
      <c r="K87" s="33" t="s">
        <v>192</v>
      </c>
      <c r="L87" s="31">
        <f>SUM(L88:L91)</f>
        <v>4000</v>
      </c>
      <c r="M87" s="31">
        <f>SUM(M88:M91)</f>
        <v>4000</v>
      </c>
      <c r="N87" s="33" t="s">
        <v>91</v>
      </c>
      <c r="O87" s="49" t="s">
        <v>499</v>
      </c>
      <c r="P87" s="31">
        <v>30</v>
      </c>
      <c r="Q87" s="31" t="s">
        <v>500</v>
      </c>
      <c r="R87" s="31" t="s">
        <v>42</v>
      </c>
      <c r="S87" s="31" t="s">
        <v>42</v>
      </c>
      <c r="T87" s="31" t="s">
        <v>42</v>
      </c>
      <c r="U87" s="31" t="s">
        <v>501</v>
      </c>
      <c r="V87" s="31" t="s">
        <v>42</v>
      </c>
      <c r="W87" s="31">
        <v>204</v>
      </c>
      <c r="X87" s="33" t="s">
        <v>48</v>
      </c>
      <c r="Y87" s="49"/>
      <c r="Z87" s="31">
        <f>SUM(Z88:Z91)</f>
        <v>11996</v>
      </c>
      <c r="AA87" s="31">
        <v>13662</v>
      </c>
      <c r="AB87" s="66" t="s">
        <v>502</v>
      </c>
      <c r="AC87" s="63" t="s">
        <v>48</v>
      </c>
      <c r="AD87" s="31" t="s">
        <v>51</v>
      </c>
      <c r="AE87" s="31"/>
      <c r="AF87" s="69">
        <v>45992</v>
      </c>
      <c r="AG87" s="63" t="s">
        <v>503</v>
      </c>
      <c r="AH87" s="69" t="s">
        <v>42</v>
      </c>
      <c r="AI87" s="31" t="s">
        <v>504</v>
      </c>
    </row>
    <row r="88" s="4" customFormat="1" ht="100" customHeight="1" spans="1:35">
      <c r="A88" s="23"/>
      <c r="B88" s="35" t="s">
        <v>505</v>
      </c>
      <c r="C88" s="31" t="s">
        <v>506</v>
      </c>
      <c r="D88" s="34" t="s">
        <v>55</v>
      </c>
      <c r="E88" s="31"/>
      <c r="F88" s="33" t="s">
        <v>507</v>
      </c>
      <c r="G88" s="33" t="s">
        <v>444</v>
      </c>
      <c r="H88" s="31"/>
      <c r="I88" s="33" t="s">
        <v>484</v>
      </c>
      <c r="J88" s="49" t="s">
        <v>508</v>
      </c>
      <c r="K88" s="33" t="s">
        <v>192</v>
      </c>
      <c r="L88" s="31">
        <v>1000</v>
      </c>
      <c r="M88" s="31">
        <v>1000</v>
      </c>
      <c r="N88" s="33" t="s">
        <v>91</v>
      </c>
      <c r="O88" s="54" t="s">
        <v>509</v>
      </c>
      <c r="P88" s="31">
        <v>26</v>
      </c>
      <c r="Q88" s="31" t="s">
        <v>42</v>
      </c>
      <c r="R88" s="31" t="s">
        <v>42</v>
      </c>
      <c r="S88" s="31" t="s">
        <v>42</v>
      </c>
      <c r="T88" s="31" t="s">
        <v>42</v>
      </c>
      <c r="U88" s="31" t="s">
        <v>42</v>
      </c>
      <c r="V88" s="31" t="s">
        <v>42</v>
      </c>
      <c r="W88" s="31">
        <v>104</v>
      </c>
      <c r="X88" s="106" t="s">
        <v>48</v>
      </c>
      <c r="Y88" s="33" t="s">
        <v>510</v>
      </c>
      <c r="Z88" s="31">
        <v>4787</v>
      </c>
      <c r="AA88" s="118" t="s">
        <v>511</v>
      </c>
      <c r="AB88" s="33" t="s">
        <v>512</v>
      </c>
      <c r="AC88" s="61" t="s">
        <v>48</v>
      </c>
      <c r="AD88" s="73" t="s">
        <v>199</v>
      </c>
      <c r="AE88" s="31" t="s">
        <v>111</v>
      </c>
      <c r="AF88" s="69">
        <v>45992</v>
      </c>
      <c r="AG88" s="33" t="s">
        <v>513</v>
      </c>
      <c r="AH88" s="69" t="s">
        <v>42</v>
      </c>
      <c r="AI88" s="31" t="s">
        <v>514</v>
      </c>
    </row>
    <row r="89" s="4" customFormat="1" ht="100" customHeight="1" spans="1:35">
      <c r="A89" s="23"/>
      <c r="B89" s="35" t="s">
        <v>515</v>
      </c>
      <c r="C89" s="33" t="s">
        <v>516</v>
      </c>
      <c r="D89" s="34" t="s">
        <v>55</v>
      </c>
      <c r="E89" s="31"/>
      <c r="F89" s="33" t="s">
        <v>517</v>
      </c>
      <c r="G89" s="33" t="s">
        <v>444</v>
      </c>
      <c r="H89" s="31"/>
      <c r="I89" s="33" t="s">
        <v>518</v>
      </c>
      <c r="J89" s="49" t="s">
        <v>519</v>
      </c>
      <c r="K89" s="33" t="s">
        <v>192</v>
      </c>
      <c r="L89" s="31">
        <v>1000</v>
      </c>
      <c r="M89" s="31">
        <v>1000</v>
      </c>
      <c r="N89" s="33" t="s">
        <v>91</v>
      </c>
      <c r="O89" s="48" t="s">
        <v>520</v>
      </c>
      <c r="P89" s="31">
        <v>4</v>
      </c>
      <c r="Q89" s="31">
        <v>4</v>
      </c>
      <c r="R89" s="31" t="s">
        <v>42</v>
      </c>
      <c r="S89" s="31" t="s">
        <v>42</v>
      </c>
      <c r="T89" s="31" t="s">
        <v>42</v>
      </c>
      <c r="U89" s="31">
        <v>8</v>
      </c>
      <c r="V89" s="31">
        <v>2</v>
      </c>
      <c r="W89" s="31">
        <v>100</v>
      </c>
      <c r="X89" s="63" t="s">
        <v>48</v>
      </c>
      <c r="Y89" s="48" t="s">
        <v>521</v>
      </c>
      <c r="Z89" s="31">
        <v>1740</v>
      </c>
      <c r="AA89" s="31">
        <v>1780</v>
      </c>
      <c r="AB89" s="76" t="s">
        <v>522</v>
      </c>
      <c r="AC89" s="63" t="s">
        <v>48</v>
      </c>
      <c r="AD89" s="69" t="s">
        <v>51</v>
      </c>
      <c r="AE89" s="31" t="s">
        <v>111</v>
      </c>
      <c r="AF89" s="69">
        <v>45992</v>
      </c>
      <c r="AG89" s="69"/>
      <c r="AH89" s="69"/>
      <c r="AI89" s="31" t="s">
        <v>523</v>
      </c>
    </row>
    <row r="90" s="4" customFormat="1" ht="100" customHeight="1" spans="1:35">
      <c r="A90" s="23"/>
      <c r="B90" s="35" t="s">
        <v>524</v>
      </c>
      <c r="C90" s="33" t="s">
        <v>525</v>
      </c>
      <c r="D90" s="34" t="s">
        <v>55</v>
      </c>
      <c r="E90" s="31"/>
      <c r="F90" s="33" t="s">
        <v>526</v>
      </c>
      <c r="G90" s="33" t="s">
        <v>444</v>
      </c>
      <c r="H90" s="31"/>
      <c r="I90" s="33" t="s">
        <v>527</v>
      </c>
      <c r="J90" s="49" t="s">
        <v>528</v>
      </c>
      <c r="K90" s="33" t="s">
        <v>192</v>
      </c>
      <c r="L90" s="31">
        <v>1000</v>
      </c>
      <c r="M90" s="31">
        <v>1000</v>
      </c>
      <c r="N90" s="33" t="s">
        <v>91</v>
      </c>
      <c r="O90" s="49" t="s">
        <v>529</v>
      </c>
      <c r="P90" s="31" t="s">
        <v>42</v>
      </c>
      <c r="Q90" s="31" t="s">
        <v>42</v>
      </c>
      <c r="R90" s="31" t="s">
        <v>42</v>
      </c>
      <c r="S90" s="31" t="s">
        <v>42</v>
      </c>
      <c r="T90" s="31" t="s">
        <v>42</v>
      </c>
      <c r="U90" s="31" t="s">
        <v>42</v>
      </c>
      <c r="V90" s="31" t="s">
        <v>42</v>
      </c>
      <c r="W90" s="31"/>
      <c r="X90" s="33" t="s">
        <v>48</v>
      </c>
      <c r="Y90" s="33" t="s">
        <v>530</v>
      </c>
      <c r="Z90" s="31">
        <v>1635</v>
      </c>
      <c r="AA90" s="31">
        <v>1822</v>
      </c>
      <c r="AB90" s="119" t="s">
        <v>531</v>
      </c>
      <c r="AC90" s="61" t="s">
        <v>48</v>
      </c>
      <c r="AD90" s="69" t="s">
        <v>51</v>
      </c>
      <c r="AE90" s="31" t="s">
        <v>111</v>
      </c>
      <c r="AF90" s="31" t="s">
        <v>52</v>
      </c>
      <c r="AG90" s="63" t="s">
        <v>42</v>
      </c>
      <c r="AH90" s="33" t="s">
        <v>42</v>
      </c>
      <c r="AI90" s="31" t="s">
        <v>472</v>
      </c>
    </row>
    <row r="91" s="4" customFormat="1" ht="100" customHeight="1" spans="1:35">
      <c r="A91" s="23"/>
      <c r="B91" s="35" t="s">
        <v>532</v>
      </c>
      <c r="C91" s="33" t="s">
        <v>533</v>
      </c>
      <c r="D91" s="34" t="s">
        <v>55</v>
      </c>
      <c r="E91" s="31"/>
      <c r="F91" s="33" t="s">
        <v>359</v>
      </c>
      <c r="G91" s="33" t="s">
        <v>444</v>
      </c>
      <c r="H91" s="31"/>
      <c r="I91" s="33" t="s">
        <v>360</v>
      </c>
      <c r="J91" s="49" t="s">
        <v>534</v>
      </c>
      <c r="K91" s="33" t="s">
        <v>192</v>
      </c>
      <c r="L91" s="31">
        <v>1000</v>
      </c>
      <c r="M91" s="31">
        <v>1000</v>
      </c>
      <c r="N91" s="33" t="s">
        <v>91</v>
      </c>
      <c r="O91" s="49" t="s">
        <v>211</v>
      </c>
      <c r="P91" s="31" t="s">
        <v>42</v>
      </c>
      <c r="Q91" s="31" t="s">
        <v>42</v>
      </c>
      <c r="R91" s="31" t="s">
        <v>42</v>
      </c>
      <c r="S91" s="31" t="s">
        <v>42</v>
      </c>
      <c r="T91" s="31" t="s">
        <v>42</v>
      </c>
      <c r="U91" s="31" t="s">
        <v>42</v>
      </c>
      <c r="V91" s="31" t="s">
        <v>42</v>
      </c>
      <c r="W91" s="31"/>
      <c r="X91" s="33" t="s">
        <v>48</v>
      </c>
      <c r="Y91" s="49" t="s">
        <v>535</v>
      </c>
      <c r="Z91" s="31">
        <v>3834</v>
      </c>
      <c r="AA91" s="31">
        <v>3834</v>
      </c>
      <c r="AB91" s="66" t="s">
        <v>536</v>
      </c>
      <c r="AC91" s="33" t="s">
        <v>48</v>
      </c>
      <c r="AD91" s="31" t="s">
        <v>51</v>
      </c>
      <c r="AE91" s="31" t="s">
        <v>111</v>
      </c>
      <c r="AF91" s="31" t="s">
        <v>52</v>
      </c>
      <c r="AG91" s="33" t="s">
        <v>42</v>
      </c>
      <c r="AH91" s="66" t="s">
        <v>537</v>
      </c>
      <c r="AI91" s="31" t="s">
        <v>472</v>
      </c>
    </row>
    <row r="92" s="4" customFormat="1" ht="120" customHeight="1" spans="1:35">
      <c r="A92" s="31">
        <f>A87+1</f>
        <v>46</v>
      </c>
      <c r="B92" s="32"/>
      <c r="C92" s="31" t="s">
        <v>538</v>
      </c>
      <c r="D92" s="34" t="s">
        <v>55</v>
      </c>
      <c r="E92" s="31"/>
      <c r="F92" s="33" t="s">
        <v>444</v>
      </c>
      <c r="G92" s="33" t="s">
        <v>444</v>
      </c>
      <c r="H92" s="31"/>
      <c r="I92" s="33" t="s">
        <v>539</v>
      </c>
      <c r="J92" s="49" t="s">
        <v>540</v>
      </c>
      <c r="K92" s="33" t="s">
        <v>192</v>
      </c>
      <c r="L92" s="31">
        <v>4815.77</v>
      </c>
      <c r="M92" s="31">
        <v>2183.77</v>
      </c>
      <c r="N92" s="33" t="s">
        <v>46</v>
      </c>
      <c r="O92" s="49" t="s">
        <v>211</v>
      </c>
      <c r="P92" s="31" t="s">
        <v>42</v>
      </c>
      <c r="Q92" s="31" t="s">
        <v>42</v>
      </c>
      <c r="R92" s="31" t="s">
        <v>42</v>
      </c>
      <c r="S92" s="31" t="s">
        <v>42</v>
      </c>
      <c r="T92" s="31" t="s">
        <v>42</v>
      </c>
      <c r="U92" s="31" t="s">
        <v>42</v>
      </c>
      <c r="V92" s="31" t="s">
        <v>42</v>
      </c>
      <c r="W92" s="31"/>
      <c r="X92" s="33" t="s">
        <v>48</v>
      </c>
      <c r="Y92" s="33" t="s">
        <v>541</v>
      </c>
      <c r="Z92" s="31">
        <v>2000</v>
      </c>
      <c r="AA92" s="31">
        <v>2800</v>
      </c>
      <c r="AB92" s="66" t="s">
        <v>69</v>
      </c>
      <c r="AC92" s="63" t="s">
        <v>48</v>
      </c>
      <c r="AD92" s="31" t="s">
        <v>51</v>
      </c>
      <c r="AE92" s="31"/>
      <c r="AF92" s="31" t="s">
        <v>52</v>
      </c>
      <c r="AG92" s="103" t="s">
        <v>42</v>
      </c>
      <c r="AH92" s="31"/>
      <c r="AI92" s="31" t="s">
        <v>542</v>
      </c>
    </row>
    <row r="93" s="4" customFormat="1" ht="120" customHeight="1" spans="1:35">
      <c r="A93" s="31">
        <f t="shared" ref="A93:A99" si="4">A92+1</f>
        <v>47</v>
      </c>
      <c r="B93" s="32"/>
      <c r="C93" s="33" t="s">
        <v>543</v>
      </c>
      <c r="D93" s="34" t="s">
        <v>55</v>
      </c>
      <c r="E93" s="31" t="s">
        <v>56</v>
      </c>
      <c r="F93" s="33" t="s">
        <v>544</v>
      </c>
      <c r="G93" s="33" t="s">
        <v>444</v>
      </c>
      <c r="H93" s="31"/>
      <c r="I93" s="33" t="s">
        <v>545</v>
      </c>
      <c r="J93" s="45" t="s">
        <v>546</v>
      </c>
      <c r="K93" s="33" t="s">
        <v>192</v>
      </c>
      <c r="L93" s="31">
        <f>SUM(L94:L95)</f>
        <v>10768.99</v>
      </c>
      <c r="M93" s="31">
        <f>SUM(M94:M95)</f>
        <v>10768.99</v>
      </c>
      <c r="N93" s="33" t="s">
        <v>91</v>
      </c>
      <c r="O93" s="49"/>
      <c r="P93" s="31">
        <v>100</v>
      </c>
      <c r="Q93" s="31" t="s">
        <v>42</v>
      </c>
      <c r="R93" s="31" t="s">
        <v>42</v>
      </c>
      <c r="S93" s="31" t="s">
        <v>42</v>
      </c>
      <c r="T93" s="31" t="s">
        <v>42</v>
      </c>
      <c r="U93" s="31" t="s">
        <v>42</v>
      </c>
      <c r="V93" s="31" t="s">
        <v>42</v>
      </c>
      <c r="W93" s="31">
        <v>450</v>
      </c>
      <c r="X93" s="33" t="s">
        <v>48</v>
      </c>
      <c r="Y93" s="33" t="s">
        <v>547</v>
      </c>
      <c r="Z93" s="31">
        <v>3380</v>
      </c>
      <c r="AA93" s="31">
        <v>4000</v>
      </c>
      <c r="AB93" s="120" t="s">
        <v>548</v>
      </c>
      <c r="AC93" s="63" t="s">
        <v>48</v>
      </c>
      <c r="AD93" s="69"/>
      <c r="AE93" s="31"/>
      <c r="AF93" s="31"/>
      <c r="AG93" s="33" t="s">
        <v>549</v>
      </c>
      <c r="AH93" s="31"/>
      <c r="AI93" s="31" t="s">
        <v>480</v>
      </c>
    </row>
    <row r="94" s="4" customFormat="1" ht="100" customHeight="1" spans="1:35">
      <c r="A94" s="23"/>
      <c r="B94" s="35" t="s">
        <v>550</v>
      </c>
      <c r="C94" s="33" t="s">
        <v>551</v>
      </c>
      <c r="D94" s="34" t="s">
        <v>55</v>
      </c>
      <c r="E94" s="33"/>
      <c r="F94" s="33" t="s">
        <v>552</v>
      </c>
      <c r="G94" s="33" t="s">
        <v>444</v>
      </c>
      <c r="H94" s="33"/>
      <c r="I94" s="33" t="s">
        <v>308</v>
      </c>
      <c r="J94" s="66" t="s">
        <v>553</v>
      </c>
      <c r="K94" s="33" t="s">
        <v>192</v>
      </c>
      <c r="L94" s="31">
        <v>4394.66</v>
      </c>
      <c r="M94" s="31">
        <v>4394.66</v>
      </c>
      <c r="N94" s="33" t="s">
        <v>91</v>
      </c>
      <c r="O94" s="49" t="s">
        <v>211</v>
      </c>
      <c r="P94" s="31"/>
      <c r="Q94" s="31"/>
      <c r="R94" s="31"/>
      <c r="S94" s="31"/>
      <c r="T94" s="31"/>
      <c r="U94" s="31"/>
      <c r="V94" s="31"/>
      <c r="W94" s="31"/>
      <c r="X94" s="33"/>
      <c r="Y94" s="49"/>
      <c r="Z94" s="69"/>
      <c r="AA94" s="31">
        <v>1450</v>
      </c>
      <c r="AB94" s="76" t="s">
        <v>554</v>
      </c>
      <c r="AC94" s="63" t="s">
        <v>48</v>
      </c>
      <c r="AD94" s="69" t="s">
        <v>111</v>
      </c>
      <c r="AE94" s="31" t="s">
        <v>93</v>
      </c>
      <c r="AF94" s="31" t="s">
        <v>52</v>
      </c>
      <c r="AG94" s="33" t="s">
        <v>555</v>
      </c>
      <c r="AH94" s="33" t="s">
        <v>556</v>
      </c>
      <c r="AI94" s="31" t="s">
        <v>480</v>
      </c>
    </row>
    <row r="95" s="4" customFormat="1" ht="100" customHeight="1" spans="1:35">
      <c r="A95" s="23"/>
      <c r="B95" s="35" t="s">
        <v>557</v>
      </c>
      <c r="C95" s="33" t="s">
        <v>558</v>
      </c>
      <c r="D95" s="34" t="s">
        <v>55</v>
      </c>
      <c r="E95" s="31"/>
      <c r="F95" s="33" t="s">
        <v>559</v>
      </c>
      <c r="G95" s="33" t="s">
        <v>444</v>
      </c>
      <c r="H95" s="31"/>
      <c r="I95" s="33" t="s">
        <v>560</v>
      </c>
      <c r="J95" s="66" t="s">
        <v>561</v>
      </c>
      <c r="K95" s="33" t="s">
        <v>192</v>
      </c>
      <c r="L95" s="31">
        <v>6374.33</v>
      </c>
      <c r="M95" s="31">
        <v>6374.33</v>
      </c>
      <c r="N95" s="33" t="s">
        <v>91</v>
      </c>
      <c r="O95" s="49" t="s">
        <v>211</v>
      </c>
      <c r="P95" s="31"/>
      <c r="Q95" s="31"/>
      <c r="R95" s="31"/>
      <c r="S95" s="31"/>
      <c r="T95" s="31"/>
      <c r="U95" s="31"/>
      <c r="V95" s="31"/>
      <c r="W95" s="31"/>
      <c r="X95" s="33"/>
      <c r="Y95" s="49"/>
      <c r="Z95" s="69"/>
      <c r="AA95" s="31">
        <v>1830</v>
      </c>
      <c r="AB95" s="66" t="s">
        <v>562</v>
      </c>
      <c r="AC95" s="63" t="s">
        <v>48</v>
      </c>
      <c r="AD95" s="69" t="s">
        <v>111</v>
      </c>
      <c r="AE95" s="31" t="s">
        <v>93</v>
      </c>
      <c r="AF95" s="31" t="s">
        <v>52</v>
      </c>
      <c r="AG95" s="31"/>
      <c r="AH95" s="31"/>
      <c r="AI95" s="31" t="s">
        <v>480</v>
      </c>
    </row>
    <row r="96" s="4" customFormat="1" ht="120" customHeight="1" spans="1:35">
      <c r="A96" s="31">
        <f>A93+1</f>
        <v>48</v>
      </c>
      <c r="B96" s="35"/>
      <c r="C96" s="33" t="s">
        <v>563</v>
      </c>
      <c r="D96" s="34" t="s">
        <v>55</v>
      </c>
      <c r="E96" s="31"/>
      <c r="F96" s="33" t="s">
        <v>444</v>
      </c>
      <c r="G96" s="33" t="s">
        <v>444</v>
      </c>
      <c r="H96" s="31"/>
      <c r="I96" s="33" t="s">
        <v>564</v>
      </c>
      <c r="J96" s="49" t="s">
        <v>565</v>
      </c>
      <c r="K96" s="33" t="s">
        <v>192</v>
      </c>
      <c r="L96" s="31">
        <v>10861</v>
      </c>
      <c r="M96" s="31"/>
      <c r="N96" s="33" t="s">
        <v>186</v>
      </c>
      <c r="O96" s="49"/>
      <c r="P96" s="31"/>
      <c r="Q96" s="31" t="s">
        <v>42</v>
      </c>
      <c r="R96" s="31" t="s">
        <v>42</v>
      </c>
      <c r="S96" s="31" t="s">
        <v>42</v>
      </c>
      <c r="T96" s="31" t="s">
        <v>42</v>
      </c>
      <c r="U96" s="31" t="s">
        <v>42</v>
      </c>
      <c r="V96" s="31" t="s">
        <v>42</v>
      </c>
      <c r="W96" s="31"/>
      <c r="X96" s="33"/>
      <c r="Y96" s="49"/>
      <c r="Z96" s="45"/>
      <c r="AA96" s="45"/>
      <c r="AB96" s="66" t="s">
        <v>566</v>
      </c>
      <c r="AC96" s="31"/>
      <c r="AD96" s="31"/>
      <c r="AE96" s="31"/>
      <c r="AF96" s="31"/>
      <c r="AG96" s="31"/>
      <c r="AH96" s="31"/>
      <c r="AI96" s="31"/>
    </row>
    <row r="97" s="4" customFormat="1" ht="120" customHeight="1" spans="1:35">
      <c r="A97" s="31">
        <f t="shared" si="4"/>
        <v>49</v>
      </c>
      <c r="B97" s="35"/>
      <c r="C97" s="33" t="s">
        <v>567</v>
      </c>
      <c r="D97" s="34" t="s">
        <v>55</v>
      </c>
      <c r="E97" s="31"/>
      <c r="F97" s="33" t="s">
        <v>444</v>
      </c>
      <c r="G97" s="33" t="s">
        <v>444</v>
      </c>
      <c r="H97" s="31"/>
      <c r="I97" s="33" t="s">
        <v>568</v>
      </c>
      <c r="J97" s="49" t="s">
        <v>569</v>
      </c>
      <c r="K97" s="33" t="s">
        <v>192</v>
      </c>
      <c r="L97" s="31">
        <v>5600</v>
      </c>
      <c r="M97" s="31"/>
      <c r="N97" s="33" t="s">
        <v>186</v>
      </c>
      <c r="O97" s="49"/>
      <c r="P97" s="31"/>
      <c r="Q97" s="31" t="s">
        <v>42</v>
      </c>
      <c r="R97" s="31" t="s">
        <v>42</v>
      </c>
      <c r="S97" s="31" t="s">
        <v>42</v>
      </c>
      <c r="T97" s="31" t="s">
        <v>42</v>
      </c>
      <c r="U97" s="31" t="s">
        <v>42</v>
      </c>
      <c r="V97" s="31" t="s">
        <v>42</v>
      </c>
      <c r="W97" s="31"/>
      <c r="X97" s="33"/>
      <c r="Y97" s="49"/>
      <c r="Z97" s="45"/>
      <c r="AA97" s="45"/>
      <c r="AB97" s="66" t="s">
        <v>570</v>
      </c>
      <c r="AC97" s="31"/>
      <c r="AD97" s="31"/>
      <c r="AE97" s="31"/>
      <c r="AF97" s="31"/>
      <c r="AG97" s="31"/>
      <c r="AH97" s="31"/>
      <c r="AI97" s="31"/>
    </row>
    <row r="98" s="4" customFormat="1" ht="120" customHeight="1" spans="1:35">
      <c r="A98" s="31">
        <f t="shared" si="4"/>
        <v>50</v>
      </c>
      <c r="B98" s="35"/>
      <c r="C98" s="33" t="s">
        <v>571</v>
      </c>
      <c r="D98" s="34" t="s">
        <v>55</v>
      </c>
      <c r="E98" s="31"/>
      <c r="F98" s="33" t="s">
        <v>444</v>
      </c>
      <c r="G98" s="33" t="s">
        <v>444</v>
      </c>
      <c r="H98" s="31"/>
      <c r="I98" s="33" t="s">
        <v>572</v>
      </c>
      <c r="J98" s="49" t="s">
        <v>573</v>
      </c>
      <c r="K98" s="33" t="s">
        <v>192</v>
      </c>
      <c r="L98" s="31">
        <v>26942</v>
      </c>
      <c r="M98" s="31"/>
      <c r="N98" s="33" t="s">
        <v>186</v>
      </c>
      <c r="O98" s="49"/>
      <c r="P98" s="31"/>
      <c r="Q98" s="31"/>
      <c r="R98" s="31"/>
      <c r="S98" s="31"/>
      <c r="T98" s="31"/>
      <c r="U98" s="31"/>
      <c r="V98" s="31"/>
      <c r="W98" s="31"/>
      <c r="X98" s="33"/>
      <c r="Y98" s="49"/>
      <c r="Z98" s="45"/>
      <c r="AA98" s="45"/>
      <c r="AB98" s="66"/>
      <c r="AC98" s="31"/>
      <c r="AD98" s="31"/>
      <c r="AE98" s="31"/>
      <c r="AF98" s="31"/>
      <c r="AG98" s="31"/>
      <c r="AH98" s="31"/>
      <c r="AI98" s="31"/>
    </row>
    <row r="99" s="4" customFormat="1" ht="120" customHeight="1" spans="1:35">
      <c r="A99" s="31">
        <f t="shared" si="4"/>
        <v>51</v>
      </c>
      <c r="B99" s="32"/>
      <c r="C99" s="33" t="s">
        <v>574</v>
      </c>
      <c r="D99" s="34" t="s">
        <v>55</v>
      </c>
      <c r="E99" s="31" t="s">
        <v>56</v>
      </c>
      <c r="F99" s="33" t="s">
        <v>444</v>
      </c>
      <c r="G99" s="33" t="s">
        <v>444</v>
      </c>
      <c r="H99" s="31"/>
      <c r="I99" s="33" t="s">
        <v>572</v>
      </c>
      <c r="J99" s="49" t="s">
        <v>575</v>
      </c>
      <c r="K99" s="33" t="s">
        <v>192</v>
      </c>
      <c r="L99" s="4">
        <v>11751</v>
      </c>
      <c r="M99" s="36">
        <v>5875.5</v>
      </c>
      <c r="N99" s="33" t="s">
        <v>91</v>
      </c>
      <c r="O99" s="49"/>
      <c r="P99" s="31">
        <v>0.85</v>
      </c>
      <c r="Q99" s="31">
        <v>0</v>
      </c>
      <c r="R99" s="31">
        <v>0</v>
      </c>
      <c r="S99" s="31">
        <v>0</v>
      </c>
      <c r="T99" s="31">
        <v>0</v>
      </c>
      <c r="U99" s="31">
        <v>0</v>
      </c>
      <c r="V99" s="31">
        <v>0.85</v>
      </c>
      <c r="W99" s="31">
        <v>5</v>
      </c>
      <c r="X99" s="33"/>
      <c r="Y99" s="49"/>
      <c r="Z99" s="31">
        <v>5728</v>
      </c>
      <c r="AA99" s="31">
        <v>8168</v>
      </c>
      <c r="AB99" s="66" t="s">
        <v>576</v>
      </c>
      <c r="AC99" s="33" t="s">
        <v>48</v>
      </c>
      <c r="AD99" s="31"/>
      <c r="AE99" s="69"/>
      <c r="AF99" s="69"/>
      <c r="AG99" s="69"/>
      <c r="AH99" s="69"/>
      <c r="AI99" s="31" t="s">
        <v>523</v>
      </c>
    </row>
    <row r="100" s="4" customFormat="1" ht="100" customHeight="1" spans="1:35">
      <c r="A100" s="23"/>
      <c r="B100" s="35" t="s">
        <v>577</v>
      </c>
      <c r="C100" s="33" t="s">
        <v>578</v>
      </c>
      <c r="D100" s="34" t="s">
        <v>55</v>
      </c>
      <c r="E100" s="31"/>
      <c r="F100" s="33" t="s">
        <v>579</v>
      </c>
      <c r="G100" s="33" t="s">
        <v>444</v>
      </c>
      <c r="H100" s="31"/>
      <c r="I100" s="33" t="s">
        <v>335</v>
      </c>
      <c r="J100" s="49" t="s">
        <v>580</v>
      </c>
      <c r="K100" s="33" t="s">
        <v>192</v>
      </c>
      <c r="L100" s="31"/>
      <c r="M100" s="31"/>
      <c r="N100" s="33" t="s">
        <v>91</v>
      </c>
      <c r="O100" s="49" t="s">
        <v>211</v>
      </c>
      <c r="P100" s="31" t="s">
        <v>42</v>
      </c>
      <c r="Q100" s="31" t="s">
        <v>42</v>
      </c>
      <c r="R100" s="31" t="s">
        <v>42</v>
      </c>
      <c r="S100" s="31" t="s">
        <v>42</v>
      </c>
      <c r="T100" s="31" t="s">
        <v>42</v>
      </c>
      <c r="U100" s="31" t="s">
        <v>42</v>
      </c>
      <c r="V100" s="31" t="s">
        <v>42</v>
      </c>
      <c r="W100" s="31"/>
      <c r="X100" s="33"/>
      <c r="Y100" s="49"/>
      <c r="Z100" s="45"/>
      <c r="AA100" s="31">
        <v>82</v>
      </c>
      <c r="AB100" s="76" t="s">
        <v>581</v>
      </c>
      <c r="AC100" s="63" t="s">
        <v>48</v>
      </c>
      <c r="AD100" s="69" t="s">
        <v>70</v>
      </c>
      <c r="AE100" s="31" t="s">
        <v>105</v>
      </c>
      <c r="AF100" s="31" t="s">
        <v>52</v>
      </c>
      <c r="AG100" s="33" t="s">
        <v>582</v>
      </c>
      <c r="AH100" s="31" t="s">
        <v>42</v>
      </c>
      <c r="AI100" s="31" t="s">
        <v>100</v>
      </c>
    </row>
    <row r="101" s="4" customFormat="1" ht="100" customHeight="1" spans="1:35">
      <c r="A101" s="23"/>
      <c r="B101" s="35" t="s">
        <v>583</v>
      </c>
      <c r="C101" s="33" t="s">
        <v>584</v>
      </c>
      <c r="D101" s="34" t="s">
        <v>55</v>
      </c>
      <c r="E101" s="31"/>
      <c r="F101" s="33" t="s">
        <v>467</v>
      </c>
      <c r="G101" s="33" t="s">
        <v>444</v>
      </c>
      <c r="H101" s="31"/>
      <c r="I101" s="33" t="s">
        <v>468</v>
      </c>
      <c r="J101" s="49" t="s">
        <v>585</v>
      </c>
      <c r="K101" s="33" t="s">
        <v>192</v>
      </c>
      <c r="L101" s="31"/>
      <c r="M101" s="31"/>
      <c r="N101" s="33" t="s">
        <v>91</v>
      </c>
      <c r="O101" s="49" t="s">
        <v>211</v>
      </c>
      <c r="P101" s="31">
        <v>1</v>
      </c>
      <c r="Q101" s="31" t="s">
        <v>42</v>
      </c>
      <c r="R101" s="31" t="s">
        <v>42</v>
      </c>
      <c r="S101" s="31" t="s">
        <v>42</v>
      </c>
      <c r="T101" s="31" t="s">
        <v>42</v>
      </c>
      <c r="U101" s="31">
        <v>0.5</v>
      </c>
      <c r="V101" s="31" t="s">
        <v>42</v>
      </c>
      <c r="W101" s="31">
        <v>3</v>
      </c>
      <c r="X101" s="33" t="s">
        <v>48</v>
      </c>
      <c r="Y101" s="33" t="s">
        <v>586</v>
      </c>
      <c r="Z101" s="31">
        <v>1929</v>
      </c>
      <c r="AA101" s="31">
        <v>1929</v>
      </c>
      <c r="AB101" s="76" t="s">
        <v>587</v>
      </c>
      <c r="AC101" s="63" t="s">
        <v>48</v>
      </c>
      <c r="AD101" s="69" t="s">
        <v>70</v>
      </c>
      <c r="AE101" s="31" t="s">
        <v>70</v>
      </c>
      <c r="AF101" s="31" t="s">
        <v>52</v>
      </c>
      <c r="AG101" s="33" t="s">
        <v>588</v>
      </c>
      <c r="AH101" s="33" t="s">
        <v>42</v>
      </c>
      <c r="AI101" s="31" t="s">
        <v>472</v>
      </c>
    </row>
    <row r="102" s="4" customFormat="1" ht="100" customHeight="1" spans="1:35">
      <c r="A102" s="23"/>
      <c r="B102" s="35" t="s">
        <v>589</v>
      </c>
      <c r="C102" s="33" t="s">
        <v>590</v>
      </c>
      <c r="D102" s="34" t="s">
        <v>55</v>
      </c>
      <c r="E102" s="31"/>
      <c r="F102" s="33" t="s">
        <v>359</v>
      </c>
      <c r="G102" s="33" t="s">
        <v>444</v>
      </c>
      <c r="H102" s="31"/>
      <c r="I102" s="33" t="s">
        <v>360</v>
      </c>
      <c r="J102" s="45" t="s">
        <v>591</v>
      </c>
      <c r="K102" s="33" t="s">
        <v>192</v>
      </c>
      <c r="L102" s="31"/>
      <c r="M102" s="31"/>
      <c r="N102" s="33" t="s">
        <v>46</v>
      </c>
      <c r="O102" s="49" t="s">
        <v>211</v>
      </c>
      <c r="P102" s="31">
        <v>0.5</v>
      </c>
      <c r="Q102" s="31" t="s">
        <v>42</v>
      </c>
      <c r="R102" s="31" t="s">
        <v>42</v>
      </c>
      <c r="S102" s="31" t="s">
        <v>42</v>
      </c>
      <c r="T102" s="31" t="s">
        <v>42</v>
      </c>
      <c r="U102" s="31" t="s">
        <v>42</v>
      </c>
      <c r="V102" s="31" t="s">
        <v>42</v>
      </c>
      <c r="W102" s="31">
        <v>2.5</v>
      </c>
      <c r="X102" s="33"/>
      <c r="Y102" s="49"/>
      <c r="Z102" s="45"/>
      <c r="AA102" s="31">
        <v>30</v>
      </c>
      <c r="AB102" s="76" t="s">
        <v>592</v>
      </c>
      <c r="AC102" s="69"/>
      <c r="AD102" s="69" t="s">
        <v>199</v>
      </c>
      <c r="AE102" s="69"/>
      <c r="AF102" s="69" t="s">
        <v>105</v>
      </c>
      <c r="AG102" s="63" t="s">
        <v>181</v>
      </c>
      <c r="AH102" s="69" t="s">
        <v>593</v>
      </c>
      <c r="AI102" s="69" t="s">
        <v>594</v>
      </c>
    </row>
    <row r="103" s="4" customFormat="1" ht="120" customHeight="1" spans="1:35">
      <c r="A103" s="31">
        <f>A99+1</f>
        <v>52</v>
      </c>
      <c r="B103" s="32"/>
      <c r="C103" s="33" t="s">
        <v>595</v>
      </c>
      <c r="D103" s="34" t="s">
        <v>55</v>
      </c>
      <c r="E103" s="31" t="s">
        <v>56</v>
      </c>
      <c r="F103" s="31"/>
      <c r="G103" s="31"/>
      <c r="H103" s="31"/>
      <c r="I103" s="31"/>
      <c r="J103" s="45" t="s">
        <v>596</v>
      </c>
      <c r="K103" s="33" t="s">
        <v>192</v>
      </c>
      <c r="L103" s="31">
        <v>48000</v>
      </c>
      <c r="M103" s="31">
        <f>SUM(M104:M109)</f>
        <v>3630</v>
      </c>
      <c r="N103" s="33" t="s">
        <v>46</v>
      </c>
      <c r="O103" s="49"/>
      <c r="P103" s="31"/>
      <c r="Q103" s="31"/>
      <c r="R103" s="31"/>
      <c r="S103" s="31"/>
      <c r="T103" s="31"/>
      <c r="U103" s="31"/>
      <c r="V103" s="31"/>
      <c r="W103" s="31"/>
      <c r="X103" s="33" t="s">
        <v>48</v>
      </c>
      <c r="Y103" s="49"/>
      <c r="Z103" s="31">
        <f>SUM(Z104:Z109)</f>
        <v>600</v>
      </c>
      <c r="AA103" s="31">
        <v>14836</v>
      </c>
      <c r="AB103" s="115" t="s">
        <v>597</v>
      </c>
      <c r="AC103" s="63" t="s">
        <v>48</v>
      </c>
      <c r="AD103" s="121"/>
      <c r="AE103" s="31"/>
      <c r="AF103" s="31"/>
      <c r="AG103" s="31"/>
      <c r="AH103" s="31"/>
      <c r="AI103" s="31"/>
    </row>
    <row r="104" s="4" customFormat="1" ht="100" customHeight="1" spans="1:35">
      <c r="A104" s="23"/>
      <c r="B104" s="35" t="s">
        <v>598</v>
      </c>
      <c r="C104" s="33" t="s">
        <v>599</v>
      </c>
      <c r="D104" s="34" t="s">
        <v>55</v>
      </c>
      <c r="E104" s="50"/>
      <c r="F104" s="33" t="s">
        <v>600</v>
      </c>
      <c r="G104" s="33" t="s">
        <v>444</v>
      </c>
      <c r="H104" s="31"/>
      <c r="I104" s="33" t="s">
        <v>452</v>
      </c>
      <c r="J104" s="45" t="s">
        <v>601</v>
      </c>
      <c r="K104" s="33" t="s">
        <v>192</v>
      </c>
      <c r="L104" s="50">
        <v>680</v>
      </c>
      <c r="M104" s="50">
        <v>680</v>
      </c>
      <c r="N104" s="33" t="s">
        <v>91</v>
      </c>
      <c r="O104" s="49" t="s">
        <v>211</v>
      </c>
      <c r="P104" s="31" t="s">
        <v>42</v>
      </c>
      <c r="Q104" s="31" t="s">
        <v>42</v>
      </c>
      <c r="R104" s="31" t="s">
        <v>42</v>
      </c>
      <c r="S104" s="31" t="s">
        <v>42</v>
      </c>
      <c r="T104" s="31" t="s">
        <v>42</v>
      </c>
      <c r="U104" s="31" t="s">
        <v>42</v>
      </c>
      <c r="V104" s="31" t="s">
        <v>42</v>
      </c>
      <c r="W104" s="31"/>
      <c r="X104" s="107"/>
      <c r="Y104" s="114"/>
      <c r="Z104" s="31"/>
      <c r="AA104" s="31">
        <v>32</v>
      </c>
      <c r="AB104" s="115" t="s">
        <v>602</v>
      </c>
      <c r="AC104" s="69"/>
      <c r="AD104" s="69" t="s">
        <v>70</v>
      </c>
      <c r="AE104" s="69" t="s">
        <v>105</v>
      </c>
      <c r="AF104" s="69">
        <v>45627</v>
      </c>
      <c r="AG104" s="69" t="s">
        <v>42</v>
      </c>
      <c r="AH104" s="69" t="s">
        <v>42</v>
      </c>
      <c r="AI104" s="31" t="s">
        <v>100</v>
      </c>
    </row>
    <row r="105" s="4" customFormat="1" ht="100" customHeight="1" spans="1:35">
      <c r="A105" s="23"/>
      <c r="B105" s="35" t="s">
        <v>603</v>
      </c>
      <c r="C105" s="33" t="s">
        <v>604</v>
      </c>
      <c r="D105" s="34" t="s">
        <v>55</v>
      </c>
      <c r="E105" s="31"/>
      <c r="F105" s="33" t="s">
        <v>475</v>
      </c>
      <c r="G105" s="33" t="s">
        <v>444</v>
      </c>
      <c r="H105" s="31"/>
      <c r="I105" s="33" t="s">
        <v>476</v>
      </c>
      <c r="J105" s="45" t="s">
        <v>605</v>
      </c>
      <c r="K105" s="33" t="s">
        <v>192</v>
      </c>
      <c r="L105" s="31">
        <v>1093</v>
      </c>
      <c r="M105" s="31">
        <v>1093</v>
      </c>
      <c r="N105" s="33" t="s">
        <v>91</v>
      </c>
      <c r="O105" s="49" t="s">
        <v>211</v>
      </c>
      <c r="P105" s="31" t="s">
        <v>42</v>
      </c>
      <c r="Q105" s="31" t="s">
        <v>42</v>
      </c>
      <c r="R105" s="31" t="s">
        <v>42</v>
      </c>
      <c r="S105" s="31" t="s">
        <v>42</v>
      </c>
      <c r="T105" s="31" t="s">
        <v>42</v>
      </c>
      <c r="U105" s="31" t="s">
        <v>42</v>
      </c>
      <c r="V105" s="31" t="s">
        <v>42</v>
      </c>
      <c r="W105" s="31"/>
      <c r="X105" s="33" t="s">
        <v>48</v>
      </c>
      <c r="Y105" s="33" t="s">
        <v>606</v>
      </c>
      <c r="Z105" s="31">
        <v>600</v>
      </c>
      <c r="AA105" s="31">
        <v>600</v>
      </c>
      <c r="AB105" s="76" t="s">
        <v>69</v>
      </c>
      <c r="AC105" s="61" t="s">
        <v>48</v>
      </c>
      <c r="AD105" s="69" t="s">
        <v>51</v>
      </c>
      <c r="AE105" s="69" t="s">
        <v>111</v>
      </c>
      <c r="AF105" s="69" t="s">
        <v>157</v>
      </c>
      <c r="AG105" s="63" t="s">
        <v>479</v>
      </c>
      <c r="AH105" s="69" t="s">
        <v>42</v>
      </c>
      <c r="AI105" s="31" t="s">
        <v>607</v>
      </c>
    </row>
    <row r="106" s="4" customFormat="1" ht="100" customHeight="1" spans="1:35">
      <c r="A106" s="23"/>
      <c r="B106" s="35" t="s">
        <v>608</v>
      </c>
      <c r="C106" s="33" t="s">
        <v>609</v>
      </c>
      <c r="D106" s="34" t="s">
        <v>55</v>
      </c>
      <c r="E106" s="31" t="s">
        <v>56</v>
      </c>
      <c r="F106" s="33" t="s">
        <v>475</v>
      </c>
      <c r="G106" s="33" t="s">
        <v>444</v>
      </c>
      <c r="H106" s="31"/>
      <c r="I106" s="33" t="s">
        <v>476</v>
      </c>
      <c r="J106" s="45" t="s">
        <v>610</v>
      </c>
      <c r="K106" s="33" t="s">
        <v>192</v>
      </c>
      <c r="L106" s="31">
        <v>5100</v>
      </c>
      <c r="M106" s="31">
        <v>1857</v>
      </c>
      <c r="N106" s="33" t="s">
        <v>91</v>
      </c>
      <c r="O106" s="48" t="s">
        <v>611</v>
      </c>
      <c r="P106" s="31" t="s">
        <v>42</v>
      </c>
      <c r="Q106" s="31" t="s">
        <v>42</v>
      </c>
      <c r="R106" s="31" t="s">
        <v>42</v>
      </c>
      <c r="S106" s="31" t="s">
        <v>42</v>
      </c>
      <c r="T106" s="31" t="s">
        <v>42</v>
      </c>
      <c r="U106" s="31" t="s">
        <v>42</v>
      </c>
      <c r="V106" s="31" t="s">
        <v>42</v>
      </c>
      <c r="W106" s="31"/>
      <c r="X106" s="33"/>
      <c r="Y106" s="48"/>
      <c r="Z106" s="31">
        <v>0</v>
      </c>
      <c r="AA106" s="31">
        <v>610</v>
      </c>
      <c r="AB106" s="66" t="s">
        <v>612</v>
      </c>
      <c r="AC106" s="61" t="s">
        <v>48</v>
      </c>
      <c r="AD106" s="63" t="s">
        <v>613</v>
      </c>
      <c r="AE106" s="63" t="s">
        <v>614</v>
      </c>
      <c r="AF106" s="69" t="s">
        <v>52</v>
      </c>
      <c r="AG106" s="63" t="s">
        <v>479</v>
      </c>
      <c r="AH106" s="69" t="s">
        <v>42</v>
      </c>
      <c r="AI106" s="69" t="s">
        <v>247</v>
      </c>
    </row>
    <row r="107" s="4" customFormat="1" ht="100" customHeight="1" spans="1:35">
      <c r="A107" s="23"/>
      <c r="B107" s="35" t="s">
        <v>615</v>
      </c>
      <c r="C107" s="33" t="s">
        <v>616</v>
      </c>
      <c r="D107" s="34" t="s">
        <v>55</v>
      </c>
      <c r="E107" s="25"/>
      <c r="F107" s="33" t="s">
        <v>475</v>
      </c>
      <c r="G107" s="33" t="s">
        <v>444</v>
      </c>
      <c r="H107" s="31"/>
      <c r="I107" s="33" t="s">
        <v>476</v>
      </c>
      <c r="J107" s="45" t="s">
        <v>617</v>
      </c>
      <c r="K107" s="33" t="s">
        <v>192</v>
      </c>
      <c r="L107" s="50">
        <v>1317.6</v>
      </c>
      <c r="M107" s="50"/>
      <c r="N107" s="33" t="s">
        <v>186</v>
      </c>
      <c r="O107" s="105"/>
      <c r="P107" s="31" t="s">
        <v>42</v>
      </c>
      <c r="Q107" s="31" t="s">
        <v>42</v>
      </c>
      <c r="R107" s="31" t="s">
        <v>42</v>
      </c>
      <c r="S107" s="31" t="s">
        <v>42</v>
      </c>
      <c r="T107" s="31" t="s">
        <v>42</v>
      </c>
      <c r="U107" s="31" t="s">
        <v>42</v>
      </c>
      <c r="V107" s="31" t="s">
        <v>42</v>
      </c>
      <c r="W107" s="31"/>
      <c r="X107" s="33"/>
      <c r="Y107" s="105"/>
      <c r="Z107" s="122"/>
      <c r="AA107" s="31"/>
      <c r="AB107" s="123"/>
      <c r="AC107" s="124"/>
      <c r="AD107" s="69"/>
      <c r="AE107" s="69"/>
      <c r="AF107" s="69"/>
      <c r="AG107" s="69"/>
      <c r="AH107" s="69"/>
      <c r="AI107" s="69"/>
    </row>
    <row r="108" s="4" customFormat="1" ht="100" customHeight="1" spans="1:35">
      <c r="A108" s="23"/>
      <c r="B108" s="35" t="s">
        <v>618</v>
      </c>
      <c r="C108" s="33" t="s">
        <v>619</v>
      </c>
      <c r="D108" s="34" t="s">
        <v>55</v>
      </c>
      <c r="E108" s="25"/>
      <c r="F108" s="33" t="s">
        <v>475</v>
      </c>
      <c r="G108" s="33" t="s">
        <v>444</v>
      </c>
      <c r="H108" s="31"/>
      <c r="I108" s="33" t="s">
        <v>476</v>
      </c>
      <c r="J108" s="45" t="s">
        <v>620</v>
      </c>
      <c r="K108" s="33" t="s">
        <v>192</v>
      </c>
      <c r="L108" s="50">
        <v>1836</v>
      </c>
      <c r="M108" s="50"/>
      <c r="N108" s="33" t="s">
        <v>186</v>
      </c>
      <c r="O108" s="105"/>
      <c r="P108" s="31" t="s">
        <v>42</v>
      </c>
      <c r="Q108" s="31" t="s">
        <v>42</v>
      </c>
      <c r="R108" s="31" t="s">
        <v>42</v>
      </c>
      <c r="S108" s="31" t="s">
        <v>42</v>
      </c>
      <c r="T108" s="31" t="s">
        <v>42</v>
      </c>
      <c r="U108" s="31" t="s">
        <v>42</v>
      </c>
      <c r="V108" s="31" t="s">
        <v>42</v>
      </c>
      <c r="W108" s="31"/>
      <c r="X108" s="33"/>
      <c r="Y108" s="105"/>
      <c r="Z108" s="122"/>
      <c r="AA108" s="122"/>
      <c r="AB108" s="125"/>
      <c r="AC108" s="124"/>
      <c r="AD108" s="69"/>
      <c r="AE108" s="69"/>
      <c r="AF108" s="69"/>
      <c r="AG108" s="69"/>
      <c r="AH108" s="69"/>
      <c r="AI108" s="69"/>
    </row>
    <row r="109" s="4" customFormat="1" ht="100" customHeight="1" spans="1:35">
      <c r="A109" s="23"/>
      <c r="B109" s="35" t="s">
        <v>621</v>
      </c>
      <c r="C109" s="33" t="s">
        <v>622</v>
      </c>
      <c r="D109" s="34" t="s">
        <v>55</v>
      </c>
      <c r="E109" s="25"/>
      <c r="F109" s="33" t="s">
        <v>475</v>
      </c>
      <c r="G109" s="33" t="s">
        <v>444</v>
      </c>
      <c r="H109" s="31"/>
      <c r="I109" s="33" t="s">
        <v>476</v>
      </c>
      <c r="J109" s="45" t="s">
        <v>623</v>
      </c>
      <c r="K109" s="33" t="s">
        <v>192</v>
      </c>
      <c r="L109" s="50">
        <v>807</v>
      </c>
      <c r="M109" s="50"/>
      <c r="N109" s="33" t="s">
        <v>186</v>
      </c>
      <c r="O109" s="105"/>
      <c r="P109" s="31" t="s">
        <v>42</v>
      </c>
      <c r="Q109" s="31" t="s">
        <v>42</v>
      </c>
      <c r="R109" s="31" t="s">
        <v>42</v>
      </c>
      <c r="S109" s="31" t="s">
        <v>42</v>
      </c>
      <c r="T109" s="31" t="s">
        <v>42</v>
      </c>
      <c r="U109" s="31" t="s">
        <v>42</v>
      </c>
      <c r="V109" s="31" t="s">
        <v>42</v>
      </c>
      <c r="W109" s="31"/>
      <c r="X109" s="33"/>
      <c r="Y109" s="105"/>
      <c r="Z109" s="122"/>
      <c r="AA109" s="122"/>
      <c r="AB109" s="125"/>
      <c r="AC109" s="124"/>
      <c r="AD109" s="69"/>
      <c r="AE109" s="69"/>
      <c r="AF109" s="69"/>
      <c r="AG109" s="69"/>
      <c r="AH109" s="69"/>
      <c r="AI109" s="69"/>
    </row>
    <row r="110" s="4" customFormat="1" ht="50" customHeight="1" spans="1:35">
      <c r="A110" s="27" t="s">
        <v>624</v>
      </c>
      <c r="B110" s="28"/>
      <c r="C110" s="29"/>
      <c r="D110" s="30"/>
      <c r="E110" s="31"/>
      <c r="F110" s="31"/>
      <c r="G110" s="31"/>
      <c r="H110" s="31"/>
      <c r="I110" s="31"/>
      <c r="J110" s="45"/>
      <c r="K110" s="31"/>
      <c r="L110" s="23">
        <f>SUM(L111:L112)</f>
        <v>30000</v>
      </c>
      <c r="M110" s="31">
        <f>SUM(M111:M112)</f>
        <v>0</v>
      </c>
      <c r="N110" s="31"/>
      <c r="O110" s="33"/>
      <c r="P110" s="31"/>
      <c r="Q110" s="31"/>
      <c r="R110" s="31"/>
      <c r="S110" s="31"/>
      <c r="T110" s="31"/>
      <c r="U110" s="31"/>
      <c r="V110" s="31"/>
      <c r="W110" s="31"/>
      <c r="X110" s="33"/>
      <c r="Y110" s="33"/>
      <c r="Z110" s="31">
        <f>SUM(Z111:Z112)</f>
        <v>0</v>
      </c>
      <c r="AA110" s="31">
        <f>SUM(AA111:AA112)</f>
        <v>0</v>
      </c>
      <c r="AB110" s="66"/>
      <c r="AC110" s="31"/>
      <c r="AD110" s="31"/>
      <c r="AE110" s="31"/>
      <c r="AF110" s="31"/>
      <c r="AG110" s="31"/>
      <c r="AH110" s="31"/>
      <c r="AI110" s="31"/>
    </row>
    <row r="111" s="4" customFormat="1" ht="120" customHeight="1" spans="1:35">
      <c r="A111" s="31">
        <f>A103+1</f>
        <v>53</v>
      </c>
      <c r="B111" s="32"/>
      <c r="C111" s="95" t="s">
        <v>625</v>
      </c>
      <c r="D111" s="92" t="s">
        <v>415</v>
      </c>
      <c r="E111" s="31"/>
      <c r="F111" s="33" t="s">
        <v>624</v>
      </c>
      <c r="G111" s="31" t="s">
        <v>626</v>
      </c>
      <c r="H111" s="31"/>
      <c r="I111" s="33" t="s">
        <v>572</v>
      </c>
      <c r="J111" s="49" t="s">
        <v>627</v>
      </c>
      <c r="K111" s="31" t="s">
        <v>628</v>
      </c>
      <c r="L111" s="31">
        <v>18000</v>
      </c>
      <c r="M111" s="94"/>
      <c r="N111" s="33" t="s">
        <v>186</v>
      </c>
      <c r="O111" s="104" t="s">
        <v>42</v>
      </c>
      <c r="P111" s="94" t="s">
        <v>42</v>
      </c>
      <c r="Q111" s="94" t="s">
        <v>42</v>
      </c>
      <c r="R111" s="94" t="s">
        <v>42</v>
      </c>
      <c r="S111" s="94" t="s">
        <v>42</v>
      </c>
      <c r="T111" s="94" t="s">
        <v>42</v>
      </c>
      <c r="U111" s="94" t="s">
        <v>42</v>
      </c>
      <c r="V111" s="94" t="s">
        <v>42</v>
      </c>
      <c r="W111" s="94" t="s">
        <v>42</v>
      </c>
      <c r="X111" s="103"/>
      <c r="Y111" s="104"/>
      <c r="Z111" s="99"/>
      <c r="AA111" s="99"/>
      <c r="AB111" s="126"/>
      <c r="AC111" s="94"/>
      <c r="AD111" s="94"/>
      <c r="AE111" s="94"/>
      <c r="AF111" s="94"/>
      <c r="AG111" s="94"/>
      <c r="AH111" s="94"/>
      <c r="AI111" s="94"/>
    </row>
    <row r="112" s="4" customFormat="1" ht="120" customHeight="1" spans="1:35">
      <c r="A112" s="31">
        <f t="shared" ref="A112:A116" si="5">A111+1</f>
        <v>54</v>
      </c>
      <c r="B112" s="32"/>
      <c r="C112" s="95" t="s">
        <v>629</v>
      </c>
      <c r="D112" s="92" t="s">
        <v>415</v>
      </c>
      <c r="E112" s="31"/>
      <c r="F112" s="31" t="s">
        <v>626</v>
      </c>
      <c r="G112" s="31" t="s">
        <v>626</v>
      </c>
      <c r="H112" s="31"/>
      <c r="I112" s="33" t="s">
        <v>572</v>
      </c>
      <c r="J112" s="45" t="s">
        <v>630</v>
      </c>
      <c r="K112" s="31" t="s">
        <v>628</v>
      </c>
      <c r="L112" s="31">
        <v>12000</v>
      </c>
      <c r="M112" s="94"/>
      <c r="N112" s="33" t="s">
        <v>186</v>
      </c>
      <c r="O112" s="104" t="s">
        <v>42</v>
      </c>
      <c r="P112" s="94" t="s">
        <v>42</v>
      </c>
      <c r="Q112" s="94" t="s">
        <v>42</v>
      </c>
      <c r="R112" s="94" t="s">
        <v>42</v>
      </c>
      <c r="S112" s="94" t="s">
        <v>42</v>
      </c>
      <c r="T112" s="94" t="s">
        <v>42</v>
      </c>
      <c r="U112" s="94" t="s">
        <v>42</v>
      </c>
      <c r="V112" s="94" t="s">
        <v>42</v>
      </c>
      <c r="W112" s="94" t="s">
        <v>42</v>
      </c>
      <c r="X112" s="103"/>
      <c r="Y112" s="104"/>
      <c r="Z112" s="99"/>
      <c r="AA112" s="99"/>
      <c r="AB112" s="126"/>
      <c r="AC112" s="94"/>
      <c r="AD112" s="94"/>
      <c r="AE112" s="94"/>
      <c r="AF112" s="94"/>
      <c r="AG112" s="94"/>
      <c r="AH112" s="94"/>
      <c r="AI112" s="94"/>
    </row>
    <row r="113" s="4" customFormat="1" ht="50" customHeight="1" spans="1:35">
      <c r="A113" s="27" t="s">
        <v>631</v>
      </c>
      <c r="B113" s="28"/>
      <c r="C113" s="29"/>
      <c r="D113" s="30"/>
      <c r="E113" s="31"/>
      <c r="F113" s="31"/>
      <c r="G113" s="31"/>
      <c r="H113" s="31"/>
      <c r="I113" s="31"/>
      <c r="J113" s="45"/>
      <c r="K113" s="31"/>
      <c r="L113" s="23">
        <f>SUM(L114:L116)</f>
        <v>65200</v>
      </c>
      <c r="M113" s="23">
        <f>SUM(M114:M116)</f>
        <v>8200</v>
      </c>
      <c r="N113" s="23"/>
      <c r="O113" s="53"/>
      <c r="P113" s="31"/>
      <c r="Q113" s="31"/>
      <c r="R113" s="31"/>
      <c r="S113" s="31"/>
      <c r="T113" s="31"/>
      <c r="U113" s="31"/>
      <c r="V113" s="31"/>
      <c r="W113" s="31"/>
      <c r="X113" s="53"/>
      <c r="Y113" s="53"/>
      <c r="Z113" s="23">
        <f>SUM(Z114:Z116)</f>
        <v>6861</v>
      </c>
      <c r="AA113" s="23">
        <f>SUM(AA114:AA116)</f>
        <v>8058</v>
      </c>
      <c r="AB113" s="66"/>
      <c r="AC113" s="31"/>
      <c r="AD113" s="31"/>
      <c r="AE113" s="31"/>
      <c r="AF113" s="31"/>
      <c r="AG113" s="31"/>
      <c r="AH113" s="31"/>
      <c r="AI113" s="31"/>
    </row>
    <row r="114" s="4" customFormat="1" ht="120" customHeight="1" spans="1:35">
      <c r="A114" s="31">
        <f>A112+1</f>
        <v>55</v>
      </c>
      <c r="B114" s="32"/>
      <c r="C114" s="95" t="s">
        <v>632</v>
      </c>
      <c r="D114" s="92" t="s">
        <v>415</v>
      </c>
      <c r="E114" s="31"/>
      <c r="F114" s="31" t="s">
        <v>633</v>
      </c>
      <c r="G114" s="31" t="s">
        <v>633</v>
      </c>
      <c r="H114" s="31"/>
      <c r="I114" s="33" t="s">
        <v>634</v>
      </c>
      <c r="J114" s="45" t="s">
        <v>635</v>
      </c>
      <c r="K114" s="31" t="s">
        <v>628</v>
      </c>
      <c r="L114" s="31">
        <v>3200</v>
      </c>
      <c r="M114" s="31">
        <v>3200</v>
      </c>
      <c r="N114" s="33" t="s">
        <v>91</v>
      </c>
      <c r="O114" s="49" t="s">
        <v>211</v>
      </c>
      <c r="P114" s="94" t="s">
        <v>42</v>
      </c>
      <c r="Q114" s="94" t="s">
        <v>42</v>
      </c>
      <c r="R114" s="94" t="s">
        <v>42</v>
      </c>
      <c r="S114" s="94" t="s">
        <v>42</v>
      </c>
      <c r="T114" s="94" t="s">
        <v>42</v>
      </c>
      <c r="U114" s="94" t="s">
        <v>42</v>
      </c>
      <c r="V114" s="94" t="s">
        <v>42</v>
      </c>
      <c r="W114" s="94" t="s">
        <v>42</v>
      </c>
      <c r="X114" s="33" t="s">
        <v>48</v>
      </c>
      <c r="Y114" s="49" t="s">
        <v>636</v>
      </c>
      <c r="Z114" s="31">
        <v>3085</v>
      </c>
      <c r="AA114" s="31">
        <v>3282</v>
      </c>
      <c r="AB114" s="127" t="s">
        <v>69</v>
      </c>
      <c r="AC114" s="63" t="s">
        <v>48</v>
      </c>
      <c r="AD114" s="73" t="s">
        <v>51</v>
      </c>
      <c r="AE114" s="69" t="s">
        <v>51</v>
      </c>
      <c r="AF114" s="69">
        <v>45505</v>
      </c>
      <c r="AG114" s="61" t="s">
        <v>42</v>
      </c>
      <c r="AH114" s="61" t="s">
        <v>42</v>
      </c>
      <c r="AI114" s="31" t="s">
        <v>637</v>
      </c>
    </row>
    <row r="115" s="4" customFormat="1" ht="120" customHeight="1" spans="1:35">
      <c r="A115" s="31">
        <f t="shared" si="5"/>
        <v>56</v>
      </c>
      <c r="B115" s="32"/>
      <c r="C115" s="95" t="s">
        <v>638</v>
      </c>
      <c r="D115" s="92" t="s">
        <v>415</v>
      </c>
      <c r="E115" s="31" t="s">
        <v>56</v>
      </c>
      <c r="F115" s="31" t="s">
        <v>633</v>
      </c>
      <c r="G115" s="31" t="s">
        <v>633</v>
      </c>
      <c r="H115" s="31" t="s">
        <v>639</v>
      </c>
      <c r="I115" s="31" t="s">
        <v>640</v>
      </c>
      <c r="J115" s="45" t="s">
        <v>641</v>
      </c>
      <c r="K115" s="31" t="s">
        <v>628</v>
      </c>
      <c r="L115" s="31">
        <v>12000</v>
      </c>
      <c r="M115" s="31">
        <v>5000</v>
      </c>
      <c r="N115" s="33" t="s">
        <v>91</v>
      </c>
      <c r="O115" s="54" t="s">
        <v>642</v>
      </c>
      <c r="P115" s="31">
        <v>54</v>
      </c>
      <c r="Q115" s="31">
        <v>2</v>
      </c>
      <c r="R115" s="31">
        <v>54</v>
      </c>
      <c r="S115" s="31" t="s">
        <v>42</v>
      </c>
      <c r="T115" s="31" t="s">
        <v>42</v>
      </c>
      <c r="U115" s="31">
        <v>8.2755</v>
      </c>
      <c r="V115" s="31">
        <v>53.5</v>
      </c>
      <c r="W115" s="31">
        <v>1770</v>
      </c>
      <c r="X115" s="61" t="s">
        <v>48</v>
      </c>
      <c r="Y115" s="54" t="s">
        <v>638</v>
      </c>
      <c r="Z115" s="31">
        <v>3776</v>
      </c>
      <c r="AA115" s="31">
        <v>3776</v>
      </c>
      <c r="AB115" s="127" t="s">
        <v>643</v>
      </c>
      <c r="AC115" s="61" t="s">
        <v>48</v>
      </c>
      <c r="AD115" s="73" t="s">
        <v>94</v>
      </c>
      <c r="AE115" s="69" t="s">
        <v>105</v>
      </c>
      <c r="AF115" s="69">
        <v>45870</v>
      </c>
      <c r="AG115" s="61" t="s">
        <v>644</v>
      </c>
      <c r="AH115" s="61" t="s">
        <v>42</v>
      </c>
      <c r="AI115" s="31" t="s">
        <v>645</v>
      </c>
    </row>
    <row r="116" s="4" customFormat="1" ht="120" customHeight="1" spans="1:35">
      <c r="A116" s="31">
        <f t="shared" si="5"/>
        <v>57</v>
      </c>
      <c r="B116" s="32"/>
      <c r="C116" s="95" t="s">
        <v>646</v>
      </c>
      <c r="D116" s="92" t="s">
        <v>415</v>
      </c>
      <c r="E116" s="31" t="s">
        <v>56</v>
      </c>
      <c r="F116" s="31" t="s">
        <v>647</v>
      </c>
      <c r="G116" s="31" t="s">
        <v>633</v>
      </c>
      <c r="H116" s="31"/>
      <c r="I116" s="33" t="s">
        <v>648</v>
      </c>
      <c r="J116" s="49" t="s">
        <v>649</v>
      </c>
      <c r="K116" s="31" t="s">
        <v>420</v>
      </c>
      <c r="L116" s="31">
        <v>50000</v>
      </c>
      <c r="M116" s="94"/>
      <c r="N116" s="33" t="s">
        <v>186</v>
      </c>
      <c r="O116" s="104" t="s">
        <v>42</v>
      </c>
      <c r="P116" s="94" t="s">
        <v>42</v>
      </c>
      <c r="Q116" s="94" t="s">
        <v>42</v>
      </c>
      <c r="R116" s="94" t="s">
        <v>42</v>
      </c>
      <c r="S116" s="94" t="s">
        <v>42</v>
      </c>
      <c r="T116" s="94" t="s">
        <v>42</v>
      </c>
      <c r="U116" s="94" t="s">
        <v>42</v>
      </c>
      <c r="V116" s="94" t="s">
        <v>42</v>
      </c>
      <c r="W116" s="94" t="s">
        <v>42</v>
      </c>
      <c r="X116" s="103"/>
      <c r="Y116" s="104"/>
      <c r="Z116" s="99"/>
      <c r="AA116" s="94">
        <v>1000</v>
      </c>
      <c r="AB116" s="126" t="s">
        <v>650</v>
      </c>
      <c r="AC116" s="94"/>
      <c r="AD116" s="94"/>
      <c r="AE116" s="94"/>
      <c r="AF116" s="94"/>
      <c r="AG116" s="103" t="s">
        <v>42</v>
      </c>
      <c r="AH116" s="103" t="s">
        <v>42</v>
      </c>
      <c r="AI116" s="94"/>
    </row>
    <row r="117" s="4" customFormat="1" ht="50" customHeight="1" spans="1:35">
      <c r="A117" s="27" t="s">
        <v>651</v>
      </c>
      <c r="B117" s="28"/>
      <c r="C117" s="29"/>
      <c r="D117" s="30"/>
      <c r="E117" s="31"/>
      <c r="F117" s="31"/>
      <c r="G117" s="31"/>
      <c r="H117" s="31"/>
      <c r="I117" s="31"/>
      <c r="J117" s="45"/>
      <c r="K117" s="31"/>
      <c r="L117" s="23">
        <f>SUM(L118)</f>
        <v>26700</v>
      </c>
      <c r="M117" s="23">
        <f>SUM(M118)</f>
        <v>5000</v>
      </c>
      <c r="N117" s="23"/>
      <c r="O117" s="53"/>
      <c r="P117" s="31"/>
      <c r="Q117" s="31"/>
      <c r="R117" s="31"/>
      <c r="S117" s="31"/>
      <c r="T117" s="31"/>
      <c r="U117" s="31"/>
      <c r="V117" s="31"/>
      <c r="W117" s="31"/>
      <c r="X117" s="53"/>
      <c r="Y117" s="53"/>
      <c r="Z117" s="23">
        <f>SUM(Z118)</f>
        <v>3803</v>
      </c>
      <c r="AA117" s="23">
        <f>SUM(AA118)</f>
        <v>5400</v>
      </c>
      <c r="AB117" s="66"/>
      <c r="AC117" s="31"/>
      <c r="AD117" s="31"/>
      <c r="AE117" s="31"/>
      <c r="AF117" s="31"/>
      <c r="AG117" s="31"/>
      <c r="AH117" s="31"/>
      <c r="AI117" s="31"/>
    </row>
    <row r="118" s="4" customFormat="1" ht="120" customHeight="1" spans="1:35">
      <c r="A118" s="31">
        <f>A116+1</f>
        <v>58</v>
      </c>
      <c r="B118" s="32"/>
      <c r="C118" s="33" t="s">
        <v>652</v>
      </c>
      <c r="D118" s="34" t="s">
        <v>385</v>
      </c>
      <c r="E118" s="31" t="s">
        <v>56</v>
      </c>
      <c r="F118" s="33" t="s">
        <v>653</v>
      </c>
      <c r="G118" s="33" t="s">
        <v>653</v>
      </c>
      <c r="H118" s="31"/>
      <c r="I118" s="33" t="s">
        <v>572</v>
      </c>
      <c r="J118" s="49" t="s">
        <v>654</v>
      </c>
      <c r="K118" s="33" t="s">
        <v>192</v>
      </c>
      <c r="L118" s="31">
        <v>26700</v>
      </c>
      <c r="M118" s="31">
        <v>5000</v>
      </c>
      <c r="N118" s="33" t="s">
        <v>46</v>
      </c>
      <c r="O118" s="54" t="s">
        <v>655</v>
      </c>
      <c r="P118" s="31">
        <v>7.4</v>
      </c>
      <c r="Q118" s="31" t="s">
        <v>42</v>
      </c>
      <c r="R118" s="31" t="s">
        <v>42</v>
      </c>
      <c r="S118" s="31">
        <v>10</v>
      </c>
      <c r="T118" s="31" t="s">
        <v>42</v>
      </c>
      <c r="U118" s="31">
        <v>7.4</v>
      </c>
      <c r="V118" s="31" t="s">
        <v>42</v>
      </c>
      <c r="W118" s="31">
        <v>100</v>
      </c>
      <c r="X118" s="61" t="s">
        <v>48</v>
      </c>
      <c r="Y118" s="61" t="s">
        <v>652</v>
      </c>
      <c r="Z118" s="31">
        <v>3803</v>
      </c>
      <c r="AA118" s="31">
        <v>5400</v>
      </c>
      <c r="AB118" s="127" t="s">
        <v>656</v>
      </c>
      <c r="AC118" s="63" t="s">
        <v>48</v>
      </c>
      <c r="AD118" s="73" t="s">
        <v>199</v>
      </c>
      <c r="AE118" s="69"/>
      <c r="AF118" s="69">
        <v>45992</v>
      </c>
      <c r="AG118" s="33" t="s">
        <v>657</v>
      </c>
      <c r="AH118" s="49" t="s">
        <v>658</v>
      </c>
      <c r="AI118" s="31" t="s">
        <v>659</v>
      </c>
    </row>
    <row r="119" s="4" customFormat="1" ht="100" customHeight="1" spans="1:35">
      <c r="A119" s="31"/>
      <c r="B119" s="35" t="s">
        <v>660</v>
      </c>
      <c r="C119" s="33" t="s">
        <v>661</v>
      </c>
      <c r="D119" s="34" t="s">
        <v>385</v>
      </c>
      <c r="E119" s="31"/>
      <c r="F119" s="33" t="s">
        <v>653</v>
      </c>
      <c r="G119" s="33" t="s">
        <v>653</v>
      </c>
      <c r="H119" s="31"/>
      <c r="I119" s="33" t="s">
        <v>360</v>
      </c>
      <c r="J119" s="49" t="s">
        <v>662</v>
      </c>
      <c r="K119" s="33" t="s">
        <v>192</v>
      </c>
      <c r="L119" s="31">
        <v>3500</v>
      </c>
      <c r="M119" s="31">
        <v>1000</v>
      </c>
      <c r="N119" s="33" t="s">
        <v>91</v>
      </c>
      <c r="O119" s="61" t="s">
        <v>439</v>
      </c>
      <c r="P119" s="36"/>
      <c r="Q119" s="36"/>
      <c r="R119" s="36"/>
      <c r="S119" s="36"/>
      <c r="T119" s="36"/>
      <c r="U119" s="36"/>
      <c r="V119" s="36"/>
      <c r="W119" s="31"/>
      <c r="X119" s="61"/>
      <c r="Y119" s="61"/>
      <c r="Z119" s="31"/>
      <c r="AA119" s="31"/>
      <c r="AB119" s="127" t="s">
        <v>663</v>
      </c>
      <c r="AC119" s="63"/>
      <c r="AD119" s="73" t="s">
        <v>105</v>
      </c>
      <c r="AE119" s="69"/>
      <c r="AF119" s="69">
        <v>45931</v>
      </c>
      <c r="AG119" s="33" t="s">
        <v>664</v>
      </c>
      <c r="AH119" s="33" t="s">
        <v>42</v>
      </c>
      <c r="AI119" s="31" t="s">
        <v>356</v>
      </c>
    </row>
    <row r="120" s="4" customFormat="1" ht="100" customHeight="1" spans="1:35">
      <c r="A120" s="31"/>
      <c r="B120" s="35" t="s">
        <v>665</v>
      </c>
      <c r="C120" s="33" t="s">
        <v>666</v>
      </c>
      <c r="D120" s="34" t="s">
        <v>385</v>
      </c>
      <c r="E120" s="31"/>
      <c r="F120" s="33" t="s">
        <v>653</v>
      </c>
      <c r="G120" s="33" t="s">
        <v>653</v>
      </c>
      <c r="H120" s="31"/>
      <c r="I120" s="33" t="s">
        <v>360</v>
      </c>
      <c r="J120" s="49" t="s">
        <v>667</v>
      </c>
      <c r="K120" s="33" t="s">
        <v>192</v>
      </c>
      <c r="L120" s="31">
        <v>2000</v>
      </c>
      <c r="M120" s="31">
        <v>800</v>
      </c>
      <c r="N120" s="33" t="s">
        <v>91</v>
      </c>
      <c r="O120" s="61" t="s">
        <v>439</v>
      </c>
      <c r="P120" s="36"/>
      <c r="Q120" s="36"/>
      <c r="R120" s="36"/>
      <c r="S120" s="36"/>
      <c r="T120" s="36"/>
      <c r="U120" s="36"/>
      <c r="V120" s="36"/>
      <c r="W120" s="31"/>
      <c r="X120" s="61"/>
      <c r="Y120" s="61"/>
      <c r="Z120" s="31"/>
      <c r="AA120" s="31"/>
      <c r="AB120" s="127" t="s">
        <v>668</v>
      </c>
      <c r="AC120" s="63"/>
      <c r="AD120" s="73" t="s">
        <v>105</v>
      </c>
      <c r="AE120" s="69"/>
      <c r="AF120" s="69">
        <v>45931</v>
      </c>
      <c r="AG120" s="33" t="s">
        <v>664</v>
      </c>
      <c r="AH120" s="33" t="s">
        <v>42</v>
      </c>
      <c r="AI120" s="31" t="s">
        <v>356</v>
      </c>
    </row>
    <row r="121" s="4" customFormat="1" ht="100" customHeight="1" spans="1:35">
      <c r="A121" s="31"/>
      <c r="B121" s="35" t="s">
        <v>669</v>
      </c>
      <c r="C121" s="33" t="s">
        <v>670</v>
      </c>
      <c r="D121" s="34" t="s">
        <v>385</v>
      </c>
      <c r="E121" s="31"/>
      <c r="F121" s="33" t="s">
        <v>653</v>
      </c>
      <c r="G121" s="33" t="s">
        <v>653</v>
      </c>
      <c r="H121" s="31"/>
      <c r="I121" s="33" t="s">
        <v>360</v>
      </c>
      <c r="J121" s="49" t="s">
        <v>671</v>
      </c>
      <c r="K121" s="33" t="s">
        <v>192</v>
      </c>
      <c r="L121" s="31">
        <v>800</v>
      </c>
      <c r="M121" s="31">
        <v>800</v>
      </c>
      <c r="N121" s="33" t="s">
        <v>91</v>
      </c>
      <c r="O121" s="61" t="s">
        <v>672</v>
      </c>
      <c r="P121" s="36"/>
      <c r="Q121" s="36"/>
      <c r="R121" s="36"/>
      <c r="S121" s="36"/>
      <c r="T121" s="36"/>
      <c r="U121" s="36"/>
      <c r="V121" s="36"/>
      <c r="W121" s="31"/>
      <c r="X121" s="61"/>
      <c r="Y121" s="61"/>
      <c r="Z121" s="31"/>
      <c r="AA121" s="31">
        <v>600</v>
      </c>
      <c r="AB121" s="127" t="s">
        <v>673</v>
      </c>
      <c r="AC121" s="63" t="s">
        <v>48</v>
      </c>
      <c r="AD121" s="73" t="s">
        <v>199</v>
      </c>
      <c r="AE121" s="69"/>
      <c r="AF121" s="69">
        <v>45444</v>
      </c>
      <c r="AG121" s="33" t="s">
        <v>664</v>
      </c>
      <c r="AH121" s="33" t="s">
        <v>42</v>
      </c>
      <c r="AI121" s="31" t="s">
        <v>674</v>
      </c>
    </row>
    <row r="122" s="4" customFormat="1" ht="100" customHeight="1" spans="1:35">
      <c r="A122" s="31"/>
      <c r="B122" s="35" t="s">
        <v>675</v>
      </c>
      <c r="C122" s="33" t="s">
        <v>676</v>
      </c>
      <c r="D122" s="34" t="s">
        <v>385</v>
      </c>
      <c r="E122" s="31"/>
      <c r="F122" s="33" t="s">
        <v>653</v>
      </c>
      <c r="G122" s="33" t="s">
        <v>653</v>
      </c>
      <c r="H122" s="31"/>
      <c r="I122" s="33" t="s">
        <v>677</v>
      </c>
      <c r="J122" s="49" t="s">
        <v>678</v>
      </c>
      <c r="K122" s="33" t="s">
        <v>192</v>
      </c>
      <c r="L122" s="31">
        <v>2200</v>
      </c>
      <c r="M122" s="31">
        <v>1200</v>
      </c>
      <c r="N122" s="33" t="s">
        <v>46</v>
      </c>
      <c r="O122" s="61" t="s">
        <v>672</v>
      </c>
      <c r="P122" s="36"/>
      <c r="Q122" s="36"/>
      <c r="R122" s="36"/>
      <c r="S122" s="36"/>
      <c r="T122" s="36"/>
      <c r="U122" s="36"/>
      <c r="V122" s="36"/>
      <c r="W122" s="31"/>
      <c r="X122" s="61"/>
      <c r="Y122" s="61"/>
      <c r="Z122" s="31"/>
      <c r="AA122" s="31">
        <v>2200</v>
      </c>
      <c r="AB122" s="127" t="s">
        <v>679</v>
      </c>
      <c r="AC122" s="63" t="s">
        <v>48</v>
      </c>
      <c r="AD122" s="73" t="s">
        <v>199</v>
      </c>
      <c r="AE122" s="69"/>
      <c r="AF122" s="69">
        <v>45413</v>
      </c>
      <c r="AG122" s="33" t="s">
        <v>664</v>
      </c>
      <c r="AH122" s="33" t="s">
        <v>42</v>
      </c>
      <c r="AI122" s="31" t="s">
        <v>680</v>
      </c>
    </row>
    <row r="123" s="4" customFormat="1" ht="100" customHeight="1" spans="1:35">
      <c r="A123" s="31"/>
      <c r="B123" s="35" t="s">
        <v>681</v>
      </c>
      <c r="C123" s="33" t="s">
        <v>682</v>
      </c>
      <c r="D123" s="34" t="s">
        <v>385</v>
      </c>
      <c r="E123" s="31"/>
      <c r="F123" s="33" t="s">
        <v>653</v>
      </c>
      <c r="G123" s="33" t="s">
        <v>653</v>
      </c>
      <c r="H123" s="31"/>
      <c r="I123" s="33" t="s">
        <v>476</v>
      </c>
      <c r="J123" s="49" t="s">
        <v>683</v>
      </c>
      <c r="K123" s="33" t="s">
        <v>192</v>
      </c>
      <c r="L123" s="31">
        <v>1500</v>
      </c>
      <c r="M123" s="31">
        <v>600</v>
      </c>
      <c r="N123" s="33" t="s">
        <v>91</v>
      </c>
      <c r="O123" s="61" t="s">
        <v>684</v>
      </c>
      <c r="P123" s="36"/>
      <c r="Q123" s="36"/>
      <c r="R123" s="36"/>
      <c r="S123" s="36"/>
      <c r="T123" s="36"/>
      <c r="U123" s="36"/>
      <c r="V123" s="36"/>
      <c r="W123" s="31"/>
      <c r="X123" s="61"/>
      <c r="Y123" s="61"/>
      <c r="Z123" s="31"/>
      <c r="AA123" s="31"/>
      <c r="AB123" s="127" t="s">
        <v>685</v>
      </c>
      <c r="AC123" s="63"/>
      <c r="AD123" s="73" t="s">
        <v>70</v>
      </c>
      <c r="AE123" s="69"/>
      <c r="AF123" s="69">
        <v>45778</v>
      </c>
      <c r="AG123" s="33" t="s">
        <v>664</v>
      </c>
      <c r="AH123" s="33" t="s">
        <v>42</v>
      </c>
      <c r="AI123" s="31" t="s">
        <v>686</v>
      </c>
    </row>
    <row r="124" s="4" customFormat="1" ht="100" customHeight="1" spans="1:35">
      <c r="A124" s="31"/>
      <c r="B124" s="35" t="s">
        <v>687</v>
      </c>
      <c r="C124" s="96" t="s">
        <v>688</v>
      </c>
      <c r="D124" s="34" t="s">
        <v>385</v>
      </c>
      <c r="E124" s="31"/>
      <c r="F124" s="33" t="s">
        <v>653</v>
      </c>
      <c r="G124" s="33" t="s">
        <v>653</v>
      </c>
      <c r="H124" s="31"/>
      <c r="I124" s="33" t="s">
        <v>527</v>
      </c>
      <c r="J124" s="49" t="s">
        <v>689</v>
      </c>
      <c r="K124" s="33" t="s">
        <v>192</v>
      </c>
      <c r="L124" s="23">
        <v>2000</v>
      </c>
      <c r="M124" s="23">
        <v>600</v>
      </c>
      <c r="N124" s="33" t="s">
        <v>91</v>
      </c>
      <c r="O124" s="33" t="s">
        <v>690</v>
      </c>
      <c r="P124" s="31">
        <v>7.4</v>
      </c>
      <c r="Q124" s="31" t="s">
        <v>42</v>
      </c>
      <c r="R124" s="31" t="s">
        <v>42</v>
      </c>
      <c r="S124" s="31">
        <v>10</v>
      </c>
      <c r="T124" s="31" t="s">
        <v>42</v>
      </c>
      <c r="U124" s="31">
        <v>7.4</v>
      </c>
      <c r="V124" s="31" t="s">
        <v>42</v>
      </c>
      <c r="W124" s="31"/>
      <c r="X124" s="61"/>
      <c r="Y124" s="61"/>
      <c r="Z124" s="31"/>
      <c r="AA124" s="31"/>
      <c r="AB124" s="127" t="s">
        <v>691</v>
      </c>
      <c r="AC124" s="63"/>
      <c r="AD124" s="31" t="s">
        <v>206</v>
      </c>
      <c r="AE124" s="69"/>
      <c r="AF124" s="69">
        <v>45870</v>
      </c>
      <c r="AG124" s="33" t="s">
        <v>692</v>
      </c>
      <c r="AH124" s="49" t="s">
        <v>693</v>
      </c>
      <c r="AI124" s="31" t="s">
        <v>694</v>
      </c>
    </row>
    <row r="125" s="4" customFormat="1" ht="50" customHeight="1" spans="1:35">
      <c r="A125" s="27" t="s">
        <v>695</v>
      </c>
      <c r="B125" s="28"/>
      <c r="C125" s="29"/>
      <c r="D125" s="30"/>
      <c r="E125" s="31"/>
      <c r="F125" s="31"/>
      <c r="G125" s="31"/>
      <c r="H125" s="31"/>
      <c r="I125" s="31"/>
      <c r="J125" s="45"/>
      <c r="K125" s="31"/>
      <c r="L125" s="23">
        <f>SUM(L126:L127)</f>
        <v>4000</v>
      </c>
      <c r="M125" s="23">
        <f>SUM(M126:M128)</f>
        <v>0</v>
      </c>
      <c r="N125" s="23"/>
      <c r="O125" s="53"/>
      <c r="P125" s="31"/>
      <c r="Q125" s="31"/>
      <c r="R125" s="31"/>
      <c r="S125" s="31"/>
      <c r="T125" s="31"/>
      <c r="U125" s="31"/>
      <c r="V125" s="31"/>
      <c r="W125" s="31"/>
      <c r="X125" s="53"/>
      <c r="Y125" s="53"/>
      <c r="Z125" s="23">
        <f>SUM(Z126:Z127)</f>
        <v>0</v>
      </c>
      <c r="AA125" s="23">
        <f>SUM(AA126:AA127)</f>
        <v>0</v>
      </c>
      <c r="AB125" s="66"/>
      <c r="AC125" s="31"/>
      <c r="AD125" s="31"/>
      <c r="AE125" s="31"/>
      <c r="AF125" s="31"/>
      <c r="AG125" s="31"/>
      <c r="AH125" s="31"/>
      <c r="AI125" s="31"/>
    </row>
    <row r="126" s="4" customFormat="1" ht="120" customHeight="1" spans="1:35">
      <c r="A126" s="31">
        <f>A118+1</f>
        <v>59</v>
      </c>
      <c r="B126" s="32"/>
      <c r="C126" s="95" t="s">
        <v>696</v>
      </c>
      <c r="D126" s="92" t="s">
        <v>415</v>
      </c>
      <c r="E126" s="31"/>
      <c r="F126" s="31" t="s">
        <v>697</v>
      </c>
      <c r="G126" s="31" t="s">
        <v>697</v>
      </c>
      <c r="H126" s="33" t="s">
        <v>307</v>
      </c>
      <c r="I126" s="33" t="s">
        <v>308</v>
      </c>
      <c r="J126" s="49" t="s">
        <v>698</v>
      </c>
      <c r="K126" s="31" t="s">
        <v>628</v>
      </c>
      <c r="L126" s="31">
        <v>3500</v>
      </c>
      <c r="M126" s="94"/>
      <c r="N126" s="33" t="s">
        <v>186</v>
      </c>
      <c r="O126" s="49" t="s">
        <v>699</v>
      </c>
      <c r="P126" s="31">
        <v>1.5</v>
      </c>
      <c r="Q126" s="31">
        <v>1</v>
      </c>
      <c r="R126" s="31">
        <v>1.5</v>
      </c>
      <c r="S126" s="31" t="s">
        <v>42</v>
      </c>
      <c r="T126" s="31" t="s">
        <v>42</v>
      </c>
      <c r="U126" s="31" t="s">
        <v>42</v>
      </c>
      <c r="V126" s="31">
        <v>2.7</v>
      </c>
      <c r="W126" s="31">
        <v>80</v>
      </c>
      <c r="X126" s="33"/>
      <c r="Y126" s="33"/>
      <c r="Z126" s="69"/>
      <c r="AA126" s="69"/>
      <c r="AB126" s="66" t="s">
        <v>700</v>
      </c>
      <c r="AC126" s="33"/>
      <c r="AD126" s="31"/>
      <c r="AE126" s="31"/>
      <c r="AF126" s="31"/>
      <c r="AG126" s="33" t="s">
        <v>701</v>
      </c>
      <c r="AH126" s="33" t="s">
        <v>702</v>
      </c>
      <c r="AI126" s="94"/>
    </row>
    <row r="127" s="4" customFormat="1" ht="120" customHeight="1" spans="1:35">
      <c r="A127" s="97">
        <f>A126+1</f>
        <v>60</v>
      </c>
      <c r="B127" s="32"/>
      <c r="C127" s="95" t="s">
        <v>703</v>
      </c>
      <c r="D127" s="92" t="s">
        <v>415</v>
      </c>
      <c r="E127" s="31"/>
      <c r="F127" s="31" t="s">
        <v>695</v>
      </c>
      <c r="G127" s="31" t="s">
        <v>695</v>
      </c>
      <c r="H127" s="31"/>
      <c r="I127" s="33" t="s">
        <v>572</v>
      </c>
      <c r="J127" s="45"/>
      <c r="K127" s="31" t="s">
        <v>192</v>
      </c>
      <c r="L127" s="94">
        <v>500</v>
      </c>
      <c r="M127" s="94"/>
      <c r="N127" s="33" t="s">
        <v>186</v>
      </c>
      <c r="O127" s="104" t="s">
        <v>42</v>
      </c>
      <c r="P127" s="94" t="s">
        <v>42</v>
      </c>
      <c r="Q127" s="94" t="s">
        <v>42</v>
      </c>
      <c r="R127" s="94" t="s">
        <v>42</v>
      </c>
      <c r="S127" s="94" t="s">
        <v>42</v>
      </c>
      <c r="T127" s="94" t="s">
        <v>42</v>
      </c>
      <c r="U127" s="94" t="s">
        <v>42</v>
      </c>
      <c r="V127" s="94" t="s">
        <v>42</v>
      </c>
      <c r="W127" s="94" t="s">
        <v>42</v>
      </c>
      <c r="X127" s="103"/>
      <c r="Y127" s="104"/>
      <c r="Z127" s="99"/>
      <c r="AA127" s="99"/>
      <c r="AB127" s="126" t="s">
        <v>704</v>
      </c>
      <c r="AC127" s="94"/>
      <c r="AD127" s="94"/>
      <c r="AE127" s="94"/>
      <c r="AF127" s="94"/>
      <c r="AG127" s="94"/>
      <c r="AH127" s="94"/>
      <c r="AI127" s="94"/>
    </row>
    <row r="128" s="4" customFormat="1" ht="100" customHeight="1" spans="1:35">
      <c r="A128" s="23"/>
      <c r="B128" s="35" t="s">
        <v>705</v>
      </c>
      <c r="C128" s="98" t="s">
        <v>706</v>
      </c>
      <c r="D128" s="92" t="s">
        <v>415</v>
      </c>
      <c r="E128" s="31"/>
      <c r="F128" s="31" t="s">
        <v>707</v>
      </c>
      <c r="G128" s="31" t="s">
        <v>697</v>
      </c>
      <c r="H128" s="31"/>
      <c r="I128" s="31" t="s">
        <v>708</v>
      </c>
      <c r="J128" s="49" t="s">
        <v>709</v>
      </c>
      <c r="K128" s="31" t="s">
        <v>628</v>
      </c>
      <c r="L128" s="31">
        <v>500</v>
      </c>
      <c r="M128" s="94"/>
      <c r="N128" s="33" t="s">
        <v>186</v>
      </c>
      <c r="O128" s="104" t="s">
        <v>42</v>
      </c>
      <c r="P128" s="31">
        <v>15</v>
      </c>
      <c r="Q128" s="31" t="s">
        <v>42</v>
      </c>
      <c r="R128" s="31" t="s">
        <v>42</v>
      </c>
      <c r="S128" s="31" t="s">
        <v>42</v>
      </c>
      <c r="T128" s="31" t="s">
        <v>42</v>
      </c>
      <c r="U128" s="31">
        <v>10</v>
      </c>
      <c r="V128" s="31">
        <v>15</v>
      </c>
      <c r="W128" s="31">
        <v>100</v>
      </c>
      <c r="X128" s="33"/>
      <c r="Y128" s="104"/>
      <c r="Z128" s="8"/>
      <c r="AA128" s="99"/>
      <c r="AB128" s="126" t="s">
        <v>710</v>
      </c>
      <c r="AC128" s="94"/>
      <c r="AD128" s="94"/>
      <c r="AE128" s="94"/>
      <c r="AF128" s="94"/>
      <c r="AG128" s="94"/>
      <c r="AH128" s="94"/>
      <c r="AI128" s="94"/>
    </row>
    <row r="129" s="4" customFormat="1" ht="50" customHeight="1" spans="1:35">
      <c r="A129" s="27" t="s">
        <v>711</v>
      </c>
      <c r="B129" s="40"/>
      <c r="C129" s="41"/>
      <c r="D129" s="30"/>
      <c r="E129" s="31"/>
      <c r="F129" s="31"/>
      <c r="G129" s="31"/>
      <c r="H129" s="31"/>
      <c r="I129" s="31"/>
      <c r="J129" s="45"/>
      <c r="K129" s="31"/>
      <c r="L129" s="23">
        <f>SUM(L130:L130)</f>
        <v>7300</v>
      </c>
      <c r="M129" s="31"/>
      <c r="N129" s="31"/>
      <c r="O129" s="49"/>
      <c r="P129" s="31"/>
      <c r="Q129" s="31"/>
      <c r="R129" s="31"/>
      <c r="S129" s="31"/>
      <c r="T129" s="31"/>
      <c r="U129" s="31"/>
      <c r="V129" s="31"/>
      <c r="W129" s="31"/>
      <c r="X129" s="33"/>
      <c r="Y129" s="49"/>
      <c r="Z129" s="45"/>
      <c r="AA129" s="45"/>
      <c r="AB129" s="66"/>
      <c r="AC129" s="31"/>
      <c r="AD129" s="31"/>
      <c r="AE129" s="31"/>
      <c r="AF129" s="31"/>
      <c r="AG129" s="31"/>
      <c r="AH129" s="31"/>
      <c r="AI129" s="31"/>
    </row>
    <row r="130" s="4" customFormat="1" ht="120" customHeight="1" spans="1:35">
      <c r="A130" s="31">
        <f>A127+1</f>
        <v>61</v>
      </c>
      <c r="B130" s="32"/>
      <c r="C130" s="33" t="s">
        <v>712</v>
      </c>
      <c r="D130" s="34" t="s">
        <v>40</v>
      </c>
      <c r="E130" s="31"/>
      <c r="F130" s="33" t="s">
        <v>713</v>
      </c>
      <c r="G130" s="33" t="s">
        <v>713</v>
      </c>
      <c r="H130" s="31"/>
      <c r="I130" s="33" t="s">
        <v>572</v>
      </c>
      <c r="J130" s="49" t="s">
        <v>714</v>
      </c>
      <c r="K130" s="33" t="s">
        <v>192</v>
      </c>
      <c r="L130" s="31">
        <v>7300</v>
      </c>
      <c r="M130" s="31"/>
      <c r="N130" s="33" t="s">
        <v>186</v>
      </c>
      <c r="O130" s="49"/>
      <c r="P130" s="31"/>
      <c r="Q130" s="31"/>
      <c r="R130" s="31"/>
      <c r="S130" s="31"/>
      <c r="T130" s="31"/>
      <c r="U130" s="31"/>
      <c r="V130" s="31"/>
      <c r="W130" s="31"/>
      <c r="X130" s="33"/>
      <c r="Y130" s="49"/>
      <c r="Z130" s="45"/>
      <c r="AA130" s="45"/>
      <c r="AB130" s="66" t="s">
        <v>715</v>
      </c>
      <c r="AC130" s="31"/>
      <c r="AD130" s="31"/>
      <c r="AE130" s="31"/>
      <c r="AF130" s="31"/>
      <c r="AG130" s="33" t="s">
        <v>716</v>
      </c>
      <c r="AH130" s="33" t="s">
        <v>717</v>
      </c>
      <c r="AI130" s="31"/>
    </row>
    <row r="131" s="4" customFormat="1" ht="50" customHeight="1" spans="1:35">
      <c r="A131" s="27" t="s">
        <v>398</v>
      </c>
      <c r="B131" s="28"/>
      <c r="C131" s="29"/>
      <c r="D131" s="30"/>
      <c r="E131" s="31"/>
      <c r="F131" s="31"/>
      <c r="G131" s="31"/>
      <c r="H131" s="31"/>
      <c r="I131" s="31"/>
      <c r="J131" s="45"/>
      <c r="K131" s="31"/>
      <c r="L131" s="23">
        <f>SUM(L132+L133+L134+L135+L136+L137+L138+L142+L145+L148+L156+L158+L159+L160+L176+L177+L184+L185+L186+L141)</f>
        <v>492707.81</v>
      </c>
      <c r="M131" s="23">
        <f>SUM(M132+M133+M134+M135+M136+M137+M138+M142+M145+M148+M156+M158+M159+M160+M176+M177+M184+M185+M186+M141)</f>
        <v>84845</v>
      </c>
      <c r="N131" s="23"/>
      <c r="O131" s="53"/>
      <c r="P131" s="23"/>
      <c r="Q131" s="23"/>
      <c r="R131" s="23"/>
      <c r="S131" s="23"/>
      <c r="T131" s="23"/>
      <c r="U131" s="23"/>
      <c r="V131" s="23"/>
      <c r="W131" s="23"/>
      <c r="X131" s="23"/>
      <c r="Y131" s="23"/>
      <c r="Z131" s="23">
        <f>SUM(Z132+Z133+Z134+Z135+Z136+Z137+Z138+Z142+Z145+Z148+Z156+Z158+Z159+Z160+Z176+Z177+Z184+Z185+Z186)</f>
        <v>67994</v>
      </c>
      <c r="AA131" s="23">
        <f>SUM(AA132+AA133+AA134+AA135+AA136+AA137+AA138+AA142+AA145+AA148+AA156+AA158+AA159+AA160+AA176+AA177+AA184+AA185+AA186)</f>
        <v>85152</v>
      </c>
      <c r="AB131" s="66"/>
      <c r="AC131" s="31"/>
      <c r="AD131" s="31"/>
      <c r="AE131" s="31"/>
      <c r="AF131" s="31"/>
      <c r="AG131" s="31"/>
      <c r="AH131" s="31"/>
      <c r="AI131" s="31"/>
    </row>
    <row r="132" s="5" customFormat="1" ht="120" customHeight="1" spans="1:35">
      <c r="A132" s="32">
        <f>A130+1</f>
        <v>62</v>
      </c>
      <c r="B132" s="32"/>
      <c r="C132" s="60" t="s">
        <v>718</v>
      </c>
      <c r="D132" s="34" t="s">
        <v>40</v>
      </c>
      <c r="E132" s="60" t="s">
        <v>56</v>
      </c>
      <c r="F132" s="60" t="s">
        <v>719</v>
      </c>
      <c r="G132" s="60" t="s">
        <v>398</v>
      </c>
      <c r="H132" s="32"/>
      <c r="I132" s="60" t="s">
        <v>360</v>
      </c>
      <c r="J132" s="129" t="s">
        <v>720</v>
      </c>
      <c r="K132" s="60" t="s">
        <v>353</v>
      </c>
      <c r="L132" s="32">
        <v>32000</v>
      </c>
      <c r="M132" s="32">
        <v>5000</v>
      </c>
      <c r="N132" s="60" t="s">
        <v>46</v>
      </c>
      <c r="O132" s="129" t="s">
        <v>721</v>
      </c>
      <c r="P132" s="32" t="s">
        <v>42</v>
      </c>
      <c r="Q132" s="32" t="s">
        <v>42</v>
      </c>
      <c r="R132" s="32" t="s">
        <v>42</v>
      </c>
      <c r="S132" s="32" t="s">
        <v>42</v>
      </c>
      <c r="T132" s="32" t="s">
        <v>42</v>
      </c>
      <c r="U132" s="32" t="s">
        <v>42</v>
      </c>
      <c r="V132" s="32" t="s">
        <v>42</v>
      </c>
      <c r="W132" s="32"/>
      <c r="X132" s="60" t="s">
        <v>48</v>
      </c>
      <c r="Y132" s="60" t="s">
        <v>722</v>
      </c>
      <c r="Z132" s="31">
        <v>15805</v>
      </c>
      <c r="AA132" s="31">
        <v>16972</v>
      </c>
      <c r="AB132" s="33" t="s">
        <v>723</v>
      </c>
      <c r="AC132" s="133" t="s">
        <v>48</v>
      </c>
      <c r="AD132" s="32" t="s">
        <v>724</v>
      </c>
      <c r="AE132" s="32"/>
      <c r="AF132" s="134">
        <v>45778</v>
      </c>
      <c r="AG132" s="134" t="s">
        <v>42</v>
      </c>
      <c r="AH132" s="59" t="s">
        <v>725</v>
      </c>
      <c r="AI132" s="32" t="s">
        <v>726</v>
      </c>
    </row>
    <row r="133" s="4" customFormat="1" ht="120" customHeight="1" spans="1:35">
      <c r="A133" s="31">
        <f t="shared" ref="A133:A138" si="6">A132+1</f>
        <v>63</v>
      </c>
      <c r="B133" s="32"/>
      <c r="C133" s="33" t="s">
        <v>727</v>
      </c>
      <c r="D133" s="34" t="s">
        <v>40</v>
      </c>
      <c r="E133" s="31" t="s">
        <v>56</v>
      </c>
      <c r="F133" s="33" t="s">
        <v>719</v>
      </c>
      <c r="G133" s="33" t="s">
        <v>398</v>
      </c>
      <c r="H133" s="31"/>
      <c r="I133" s="33" t="s">
        <v>560</v>
      </c>
      <c r="J133" s="49" t="s">
        <v>728</v>
      </c>
      <c r="K133" s="33" t="s">
        <v>353</v>
      </c>
      <c r="L133" s="31">
        <v>5000</v>
      </c>
      <c r="M133" s="31">
        <v>2500</v>
      </c>
      <c r="N133" s="33" t="s">
        <v>46</v>
      </c>
      <c r="O133" s="49" t="s">
        <v>211</v>
      </c>
      <c r="P133" s="31" t="s">
        <v>42</v>
      </c>
      <c r="Q133" s="31" t="s">
        <v>42</v>
      </c>
      <c r="R133" s="31" t="s">
        <v>42</v>
      </c>
      <c r="S133" s="31" t="s">
        <v>42</v>
      </c>
      <c r="T133" s="31" t="s">
        <v>42</v>
      </c>
      <c r="U133" s="31" t="s">
        <v>42</v>
      </c>
      <c r="V133" s="31" t="s">
        <v>42</v>
      </c>
      <c r="W133" s="31"/>
      <c r="X133" s="33" t="s">
        <v>48</v>
      </c>
      <c r="Y133" s="33" t="s">
        <v>729</v>
      </c>
      <c r="Z133" s="31">
        <v>4300</v>
      </c>
      <c r="AA133" s="31">
        <v>4490</v>
      </c>
      <c r="AB133" s="33" t="s">
        <v>730</v>
      </c>
      <c r="AC133" s="61" t="s">
        <v>48</v>
      </c>
      <c r="AD133" s="31" t="s">
        <v>199</v>
      </c>
      <c r="AE133" s="31"/>
      <c r="AF133" s="31" t="s">
        <v>52</v>
      </c>
      <c r="AG133" s="31" t="s">
        <v>42</v>
      </c>
      <c r="AH133" s="31" t="s">
        <v>731</v>
      </c>
      <c r="AI133" s="31" t="s">
        <v>732</v>
      </c>
    </row>
    <row r="134" s="4" customFormat="1" ht="120" customHeight="1" spans="1:35">
      <c r="A134" s="31">
        <f t="shared" si="6"/>
        <v>64</v>
      </c>
      <c r="B134" s="32"/>
      <c r="C134" s="33" t="s">
        <v>733</v>
      </c>
      <c r="D134" s="34" t="s">
        <v>40</v>
      </c>
      <c r="E134" s="31"/>
      <c r="F134" s="33" t="s">
        <v>398</v>
      </c>
      <c r="G134" s="33" t="s">
        <v>398</v>
      </c>
      <c r="H134" s="31"/>
      <c r="I134" s="33" t="s">
        <v>560</v>
      </c>
      <c r="J134" s="49" t="s">
        <v>734</v>
      </c>
      <c r="K134" s="33" t="s">
        <v>353</v>
      </c>
      <c r="L134" s="31">
        <v>3500</v>
      </c>
      <c r="M134" s="31">
        <v>2000</v>
      </c>
      <c r="N134" s="33" t="s">
        <v>46</v>
      </c>
      <c r="O134" s="49" t="s">
        <v>211</v>
      </c>
      <c r="P134" s="31" t="s">
        <v>42</v>
      </c>
      <c r="Q134" s="31" t="s">
        <v>42</v>
      </c>
      <c r="R134" s="31" t="s">
        <v>42</v>
      </c>
      <c r="S134" s="31" t="s">
        <v>42</v>
      </c>
      <c r="T134" s="31" t="s">
        <v>42</v>
      </c>
      <c r="U134" s="31" t="s">
        <v>42</v>
      </c>
      <c r="V134" s="31" t="s">
        <v>42</v>
      </c>
      <c r="W134" s="31"/>
      <c r="X134" s="33" t="s">
        <v>48</v>
      </c>
      <c r="Y134" s="33" t="s">
        <v>733</v>
      </c>
      <c r="Z134" s="31">
        <v>1787</v>
      </c>
      <c r="AA134" s="31">
        <v>1870</v>
      </c>
      <c r="AB134" s="135" t="s">
        <v>735</v>
      </c>
      <c r="AC134" s="61" t="s">
        <v>48</v>
      </c>
      <c r="AD134" s="31" t="s">
        <v>199</v>
      </c>
      <c r="AE134" s="31"/>
      <c r="AF134" s="31" t="s">
        <v>157</v>
      </c>
      <c r="AG134" s="31" t="s">
        <v>42</v>
      </c>
      <c r="AH134" s="31" t="s">
        <v>42</v>
      </c>
      <c r="AI134" s="31" t="s">
        <v>736</v>
      </c>
    </row>
    <row r="135" s="4" customFormat="1" ht="120" customHeight="1" spans="1:35">
      <c r="A135" s="31">
        <f t="shared" si="6"/>
        <v>65</v>
      </c>
      <c r="B135" s="32"/>
      <c r="C135" s="33" t="s">
        <v>737</v>
      </c>
      <c r="D135" s="34" t="s">
        <v>40</v>
      </c>
      <c r="E135" s="31" t="s">
        <v>56</v>
      </c>
      <c r="F135" s="33" t="s">
        <v>738</v>
      </c>
      <c r="G135" s="33" t="s">
        <v>398</v>
      </c>
      <c r="H135" s="31"/>
      <c r="I135" s="33" t="s">
        <v>360</v>
      </c>
      <c r="J135" s="45" t="s">
        <v>739</v>
      </c>
      <c r="K135" s="33" t="s">
        <v>353</v>
      </c>
      <c r="L135" s="31">
        <v>6000</v>
      </c>
      <c r="M135" s="31">
        <v>3000</v>
      </c>
      <c r="N135" s="33" t="s">
        <v>46</v>
      </c>
      <c r="O135" s="49" t="s">
        <v>740</v>
      </c>
      <c r="P135" s="31" t="s">
        <v>42</v>
      </c>
      <c r="Q135" s="31" t="s">
        <v>42</v>
      </c>
      <c r="R135" s="31" t="s">
        <v>42</v>
      </c>
      <c r="S135" s="31" t="s">
        <v>42</v>
      </c>
      <c r="T135" s="31" t="s">
        <v>42</v>
      </c>
      <c r="U135" s="31" t="s">
        <v>42</v>
      </c>
      <c r="V135" s="31" t="s">
        <v>42</v>
      </c>
      <c r="W135" s="31"/>
      <c r="X135" s="33" t="s">
        <v>48</v>
      </c>
      <c r="Y135" s="33" t="s">
        <v>737</v>
      </c>
      <c r="Z135" s="31">
        <v>4638</v>
      </c>
      <c r="AA135" s="31">
        <v>5236</v>
      </c>
      <c r="AB135" s="135" t="s">
        <v>741</v>
      </c>
      <c r="AC135" s="61" t="s">
        <v>48</v>
      </c>
      <c r="AD135" s="31" t="s">
        <v>199</v>
      </c>
      <c r="AE135" s="31"/>
      <c r="AF135" s="31" t="s">
        <v>99</v>
      </c>
      <c r="AG135" s="69" t="s">
        <v>42</v>
      </c>
      <c r="AH135" s="69" t="s">
        <v>42</v>
      </c>
      <c r="AI135" s="31" t="s">
        <v>742</v>
      </c>
    </row>
    <row r="136" s="4" customFormat="1" ht="120" customHeight="1" spans="1:35">
      <c r="A136" s="31">
        <f t="shared" si="6"/>
        <v>66</v>
      </c>
      <c r="B136" s="32"/>
      <c r="C136" s="33" t="s">
        <v>743</v>
      </c>
      <c r="D136" s="34" t="s">
        <v>40</v>
      </c>
      <c r="E136" s="33" t="s">
        <v>744</v>
      </c>
      <c r="F136" s="33" t="s">
        <v>745</v>
      </c>
      <c r="G136" s="33" t="s">
        <v>398</v>
      </c>
      <c r="H136" s="31"/>
      <c r="I136" s="33" t="s">
        <v>360</v>
      </c>
      <c r="J136" s="49" t="s">
        <v>746</v>
      </c>
      <c r="K136" s="33" t="s">
        <v>353</v>
      </c>
      <c r="L136" s="31">
        <v>68019.81</v>
      </c>
      <c r="M136" s="31">
        <v>3000</v>
      </c>
      <c r="N136" s="33" t="s">
        <v>91</v>
      </c>
      <c r="O136" s="49" t="s">
        <v>747</v>
      </c>
      <c r="P136" s="31"/>
      <c r="Q136" s="31"/>
      <c r="R136" s="31"/>
      <c r="S136" s="31"/>
      <c r="T136" s="31"/>
      <c r="U136" s="31"/>
      <c r="V136" s="31"/>
      <c r="W136" s="31"/>
      <c r="X136" s="33" t="s">
        <v>48</v>
      </c>
      <c r="Y136" s="33" t="s">
        <v>748</v>
      </c>
      <c r="Z136" s="31"/>
      <c r="AA136" s="31">
        <v>200</v>
      </c>
      <c r="AB136" s="66" t="s">
        <v>749</v>
      </c>
      <c r="AC136" s="33" t="s">
        <v>48</v>
      </c>
      <c r="AD136" s="31" t="s">
        <v>99</v>
      </c>
      <c r="AE136" s="31" t="s">
        <v>157</v>
      </c>
      <c r="AF136" s="69">
        <v>46357</v>
      </c>
      <c r="AG136" s="69" t="s">
        <v>42</v>
      </c>
      <c r="AH136" s="69" t="s">
        <v>42</v>
      </c>
      <c r="AI136" s="31" t="s">
        <v>750</v>
      </c>
    </row>
    <row r="137" s="3" customFormat="1" ht="120" customHeight="1" spans="1:35">
      <c r="A137" s="31">
        <f t="shared" si="6"/>
        <v>67</v>
      </c>
      <c r="B137" s="32"/>
      <c r="C137" s="33" t="s">
        <v>751</v>
      </c>
      <c r="D137" s="34" t="s">
        <v>40</v>
      </c>
      <c r="E137" s="31" t="s">
        <v>56</v>
      </c>
      <c r="F137" s="33" t="s">
        <v>752</v>
      </c>
      <c r="G137" s="33" t="s">
        <v>398</v>
      </c>
      <c r="H137" s="31"/>
      <c r="I137" s="33" t="s">
        <v>560</v>
      </c>
      <c r="J137" s="49" t="s">
        <v>753</v>
      </c>
      <c r="K137" s="33" t="s">
        <v>353</v>
      </c>
      <c r="L137" s="31">
        <v>5000</v>
      </c>
      <c r="M137" s="31">
        <v>4500</v>
      </c>
      <c r="N137" s="33" t="s">
        <v>46</v>
      </c>
      <c r="O137" s="49" t="s">
        <v>211</v>
      </c>
      <c r="P137" s="31" t="s">
        <v>42</v>
      </c>
      <c r="Q137" s="31" t="s">
        <v>42</v>
      </c>
      <c r="R137" s="31" t="s">
        <v>42</v>
      </c>
      <c r="S137" s="31" t="s">
        <v>42</v>
      </c>
      <c r="T137" s="31" t="s">
        <v>42</v>
      </c>
      <c r="U137" s="31" t="s">
        <v>42</v>
      </c>
      <c r="V137" s="31" t="s">
        <v>42</v>
      </c>
      <c r="W137" s="31"/>
      <c r="X137" s="33" t="s">
        <v>48</v>
      </c>
      <c r="Y137" s="33" t="s">
        <v>754</v>
      </c>
      <c r="Z137" s="31">
        <v>5403</v>
      </c>
      <c r="AA137" s="31">
        <v>6000</v>
      </c>
      <c r="AB137" s="136" t="s">
        <v>69</v>
      </c>
      <c r="AC137" s="63" t="s">
        <v>48</v>
      </c>
      <c r="AD137" s="31" t="s">
        <v>199</v>
      </c>
      <c r="AE137" s="31" t="s">
        <v>755</v>
      </c>
      <c r="AF137" s="31" t="s">
        <v>157</v>
      </c>
      <c r="AG137" s="69" t="s">
        <v>42</v>
      </c>
      <c r="AH137" s="69" t="s">
        <v>42</v>
      </c>
      <c r="AI137" s="31" t="s">
        <v>756</v>
      </c>
    </row>
    <row r="138" s="3" customFormat="1" ht="120" customHeight="1" spans="1:35">
      <c r="A138" s="31">
        <f t="shared" si="6"/>
        <v>68</v>
      </c>
      <c r="B138" s="32"/>
      <c r="C138" s="33" t="s">
        <v>757</v>
      </c>
      <c r="D138" s="34" t="s">
        <v>40</v>
      </c>
      <c r="E138" s="31"/>
      <c r="F138" s="33" t="s">
        <v>398</v>
      </c>
      <c r="G138" s="33" t="s">
        <v>398</v>
      </c>
      <c r="H138" s="31"/>
      <c r="I138" s="33" t="s">
        <v>360</v>
      </c>
      <c r="J138" s="49" t="s">
        <v>758</v>
      </c>
      <c r="K138" s="33" t="s">
        <v>192</v>
      </c>
      <c r="L138" s="31">
        <f>SUM(L69:L69)</f>
        <v>7549</v>
      </c>
      <c r="M138" s="31">
        <f>SUM(M69:M69)</f>
        <v>5000</v>
      </c>
      <c r="N138" s="33" t="s">
        <v>46</v>
      </c>
      <c r="O138" s="49"/>
      <c r="P138" s="31"/>
      <c r="Q138" s="31"/>
      <c r="R138" s="31"/>
      <c r="S138" s="31"/>
      <c r="T138" s="31"/>
      <c r="U138" s="31"/>
      <c r="V138" s="31"/>
      <c r="W138" s="31"/>
      <c r="X138" s="33" t="s">
        <v>48</v>
      </c>
      <c r="Y138" s="49"/>
      <c r="Z138" s="31">
        <f>SUM(Z139:Z140)</f>
        <v>7897</v>
      </c>
      <c r="AA138" s="31">
        <f>SUM(AA139:AA140)</f>
        <v>9933</v>
      </c>
      <c r="AB138" s="66"/>
      <c r="AC138" s="61" t="s">
        <v>48</v>
      </c>
      <c r="AD138" s="31"/>
      <c r="AE138" s="31"/>
      <c r="AF138" s="31"/>
      <c r="AG138" s="31"/>
      <c r="AH138" s="31"/>
      <c r="AI138" s="31" t="s">
        <v>759</v>
      </c>
    </row>
    <row r="139" s="3" customFormat="1" ht="114" spans="1:35">
      <c r="A139" s="23"/>
      <c r="B139" s="35" t="s">
        <v>760</v>
      </c>
      <c r="C139" s="33" t="s">
        <v>761</v>
      </c>
      <c r="D139" s="34" t="s">
        <v>40</v>
      </c>
      <c r="E139" s="31" t="s">
        <v>56</v>
      </c>
      <c r="F139" s="33" t="s">
        <v>762</v>
      </c>
      <c r="G139" s="33" t="s">
        <v>763</v>
      </c>
      <c r="H139" s="33" t="s">
        <v>398</v>
      </c>
      <c r="I139" s="33" t="s">
        <v>360</v>
      </c>
      <c r="J139" s="49" t="s">
        <v>764</v>
      </c>
      <c r="K139" s="33" t="s">
        <v>192</v>
      </c>
      <c r="L139" s="31">
        <v>19732</v>
      </c>
      <c r="M139" s="31">
        <v>4500</v>
      </c>
      <c r="N139" s="33" t="s">
        <v>46</v>
      </c>
      <c r="O139" s="49" t="s">
        <v>765</v>
      </c>
      <c r="P139" s="31">
        <v>36</v>
      </c>
      <c r="Q139" s="31">
        <v>14</v>
      </c>
      <c r="R139" s="31" t="s">
        <v>42</v>
      </c>
      <c r="S139" s="31" t="s">
        <v>42</v>
      </c>
      <c r="T139" s="31" t="s">
        <v>42</v>
      </c>
      <c r="U139" s="31" t="s">
        <v>42</v>
      </c>
      <c r="V139" s="31">
        <v>41.8</v>
      </c>
      <c r="W139" s="33">
        <v>10000</v>
      </c>
      <c r="X139" s="33" t="s">
        <v>48</v>
      </c>
      <c r="Y139" s="33" t="s">
        <v>766</v>
      </c>
      <c r="Z139" s="31">
        <v>5344</v>
      </c>
      <c r="AA139" s="31">
        <v>6072</v>
      </c>
      <c r="AB139" s="135" t="s">
        <v>767</v>
      </c>
      <c r="AC139" s="61" t="s">
        <v>48</v>
      </c>
      <c r="AD139" s="31" t="s">
        <v>768</v>
      </c>
      <c r="AE139" s="31"/>
      <c r="AF139" s="69">
        <v>45809</v>
      </c>
      <c r="AG139" s="63" t="s">
        <v>181</v>
      </c>
      <c r="AH139" s="69" t="s">
        <v>769</v>
      </c>
      <c r="AI139" s="31" t="s">
        <v>770</v>
      </c>
    </row>
    <row r="140" s="3" customFormat="1" ht="99.75" spans="1:35">
      <c r="A140" s="23"/>
      <c r="B140" s="35" t="s">
        <v>771</v>
      </c>
      <c r="C140" s="33" t="s">
        <v>772</v>
      </c>
      <c r="D140" s="34" t="s">
        <v>40</v>
      </c>
      <c r="E140" s="31" t="s">
        <v>56</v>
      </c>
      <c r="F140" s="33" t="s">
        <v>773</v>
      </c>
      <c r="G140" s="33" t="s">
        <v>398</v>
      </c>
      <c r="H140" s="33" t="s">
        <v>398</v>
      </c>
      <c r="I140" s="33" t="s">
        <v>360</v>
      </c>
      <c r="J140" s="45" t="s">
        <v>774</v>
      </c>
      <c r="K140" s="33" t="s">
        <v>192</v>
      </c>
      <c r="L140" s="31">
        <v>14490.95</v>
      </c>
      <c r="M140" s="31">
        <v>4500</v>
      </c>
      <c r="N140" s="33" t="s">
        <v>46</v>
      </c>
      <c r="O140" s="49" t="s">
        <v>775</v>
      </c>
      <c r="P140" s="31">
        <v>70</v>
      </c>
      <c r="Q140" s="31">
        <v>5</v>
      </c>
      <c r="R140" s="31" t="s">
        <v>42</v>
      </c>
      <c r="S140" s="31" t="s">
        <v>42</v>
      </c>
      <c r="T140" s="31" t="s">
        <v>42</v>
      </c>
      <c r="U140" s="31" t="s">
        <v>42</v>
      </c>
      <c r="V140" s="31">
        <v>73.14</v>
      </c>
      <c r="W140" s="31">
        <v>3500</v>
      </c>
      <c r="X140" s="33" t="s">
        <v>48</v>
      </c>
      <c r="Y140" s="33" t="s">
        <v>776</v>
      </c>
      <c r="Z140" s="31">
        <v>2553</v>
      </c>
      <c r="AA140" s="31">
        <v>3861</v>
      </c>
      <c r="AB140" s="137" t="s">
        <v>777</v>
      </c>
      <c r="AC140" s="61" t="s">
        <v>48</v>
      </c>
      <c r="AD140" s="31" t="s">
        <v>768</v>
      </c>
      <c r="AE140" s="31"/>
      <c r="AF140" s="69">
        <v>45992</v>
      </c>
      <c r="AG140" s="69" t="s">
        <v>42</v>
      </c>
      <c r="AH140" s="63" t="s">
        <v>778</v>
      </c>
      <c r="AI140" s="31" t="s">
        <v>779</v>
      </c>
    </row>
    <row r="141" s="4" customFormat="1" ht="100" customHeight="1" spans="1:35">
      <c r="A141" s="31">
        <f>A138+1</f>
        <v>69</v>
      </c>
      <c r="B141" s="35"/>
      <c r="C141" s="33" t="s">
        <v>780</v>
      </c>
      <c r="D141" s="34" t="s">
        <v>385</v>
      </c>
      <c r="E141" s="31"/>
      <c r="F141" s="33" t="s">
        <v>762</v>
      </c>
      <c r="G141" s="33" t="s">
        <v>781</v>
      </c>
      <c r="H141" s="33" t="s">
        <v>398</v>
      </c>
      <c r="I141" s="33" t="s">
        <v>360</v>
      </c>
      <c r="J141" s="49" t="s">
        <v>782</v>
      </c>
      <c r="K141" s="33" t="s">
        <v>192</v>
      </c>
      <c r="L141" s="31">
        <v>9000</v>
      </c>
      <c r="M141" s="31">
        <v>500</v>
      </c>
      <c r="N141" s="33" t="s">
        <v>91</v>
      </c>
      <c r="O141" s="49" t="s">
        <v>783</v>
      </c>
      <c r="P141" s="31">
        <v>35</v>
      </c>
      <c r="Q141" s="31" t="s">
        <v>42</v>
      </c>
      <c r="R141" s="31" t="s">
        <v>42</v>
      </c>
      <c r="S141" s="31" t="s">
        <v>42</v>
      </c>
      <c r="T141" s="31" t="s">
        <v>42</v>
      </c>
      <c r="U141" s="31" t="s">
        <v>42</v>
      </c>
      <c r="V141" s="31">
        <v>20</v>
      </c>
      <c r="W141" s="31">
        <v>110</v>
      </c>
      <c r="X141" s="33"/>
      <c r="Y141" s="33"/>
      <c r="Z141" s="31"/>
      <c r="AA141" s="31">
        <v>0</v>
      </c>
      <c r="AB141" s="66" t="s">
        <v>784</v>
      </c>
      <c r="AC141" s="31"/>
      <c r="AD141" s="31" t="s">
        <v>52</v>
      </c>
      <c r="AE141" s="31"/>
      <c r="AF141" s="31"/>
      <c r="AG141" s="31" t="s">
        <v>42</v>
      </c>
      <c r="AH141" s="33" t="s">
        <v>785</v>
      </c>
      <c r="AI141" s="31" t="s">
        <v>786</v>
      </c>
    </row>
    <row r="142" s="4" customFormat="1" ht="120" customHeight="1" spans="1:35">
      <c r="A142" s="31">
        <f>A141+1</f>
        <v>70</v>
      </c>
      <c r="B142" s="32"/>
      <c r="C142" s="33" t="s">
        <v>787</v>
      </c>
      <c r="D142" s="34" t="s">
        <v>40</v>
      </c>
      <c r="E142" s="31"/>
      <c r="F142" s="33" t="s">
        <v>398</v>
      </c>
      <c r="G142" s="33" t="s">
        <v>398</v>
      </c>
      <c r="H142" s="31"/>
      <c r="I142" s="33" t="s">
        <v>560</v>
      </c>
      <c r="J142" s="49" t="s">
        <v>788</v>
      </c>
      <c r="K142" s="33" t="s">
        <v>192</v>
      </c>
      <c r="L142" s="31">
        <v>34000</v>
      </c>
      <c r="M142" s="31">
        <f>SUM(M143:M144)</f>
        <v>5600</v>
      </c>
      <c r="N142" s="33" t="s">
        <v>46</v>
      </c>
      <c r="O142" s="49"/>
      <c r="P142" s="31"/>
      <c r="Q142" s="31"/>
      <c r="R142" s="31"/>
      <c r="S142" s="31"/>
      <c r="T142" s="31"/>
      <c r="U142" s="31"/>
      <c r="V142" s="31"/>
      <c r="W142" s="31"/>
      <c r="X142" s="33" t="s">
        <v>48</v>
      </c>
      <c r="Y142" s="49"/>
      <c r="Z142" s="31">
        <f>SUM(Z143:Z144)</f>
        <v>5641</v>
      </c>
      <c r="AA142" s="31">
        <f>SUM(AA143:AA144)</f>
        <v>5971</v>
      </c>
      <c r="AB142" s="66"/>
      <c r="AC142" s="63" t="s">
        <v>48</v>
      </c>
      <c r="AD142" s="31"/>
      <c r="AE142" s="31"/>
      <c r="AF142" s="69"/>
      <c r="AG142" s="69"/>
      <c r="AH142" s="69"/>
      <c r="AI142" s="31" t="s">
        <v>789</v>
      </c>
    </row>
    <row r="143" s="4" customFormat="1" ht="100" customHeight="1" spans="1:35">
      <c r="A143" s="23"/>
      <c r="B143" s="35" t="s">
        <v>790</v>
      </c>
      <c r="C143" s="33" t="s">
        <v>791</v>
      </c>
      <c r="D143" s="34" t="s">
        <v>40</v>
      </c>
      <c r="E143" s="25"/>
      <c r="F143" s="33" t="s">
        <v>398</v>
      </c>
      <c r="G143" s="33" t="s">
        <v>624</v>
      </c>
      <c r="H143" s="33" t="s">
        <v>398</v>
      </c>
      <c r="I143" s="33" t="s">
        <v>560</v>
      </c>
      <c r="J143" s="49" t="s">
        <v>792</v>
      </c>
      <c r="K143" s="33" t="s">
        <v>192</v>
      </c>
      <c r="L143" s="31">
        <v>1100</v>
      </c>
      <c r="M143" s="31">
        <v>600</v>
      </c>
      <c r="N143" s="33" t="s">
        <v>46</v>
      </c>
      <c r="O143" s="49" t="s">
        <v>211</v>
      </c>
      <c r="P143" s="31">
        <v>40</v>
      </c>
      <c r="Q143" s="31" t="s">
        <v>42</v>
      </c>
      <c r="R143" s="31">
        <v>40</v>
      </c>
      <c r="S143" s="31" t="s">
        <v>42</v>
      </c>
      <c r="T143" s="31" t="s">
        <v>42</v>
      </c>
      <c r="U143" s="31" t="s">
        <v>42</v>
      </c>
      <c r="V143" s="31" t="s">
        <v>42</v>
      </c>
      <c r="W143" s="31">
        <v>200</v>
      </c>
      <c r="X143" s="33" t="s">
        <v>48</v>
      </c>
      <c r="Y143" s="33" t="s">
        <v>793</v>
      </c>
      <c r="Z143" s="31">
        <v>1319</v>
      </c>
      <c r="AA143" s="31">
        <v>1319</v>
      </c>
      <c r="AB143" s="66" t="s">
        <v>794</v>
      </c>
      <c r="AC143" s="33" t="s">
        <v>48</v>
      </c>
      <c r="AD143" s="31" t="s">
        <v>199</v>
      </c>
      <c r="AE143" s="31" t="s">
        <v>111</v>
      </c>
      <c r="AF143" s="31" t="s">
        <v>52</v>
      </c>
      <c r="AG143" s="33" t="s">
        <v>795</v>
      </c>
      <c r="AH143" s="33" t="s">
        <v>796</v>
      </c>
      <c r="AI143" s="31" t="s">
        <v>797</v>
      </c>
    </row>
    <row r="144" s="4" customFormat="1" ht="100" customHeight="1" spans="1:35">
      <c r="A144" s="23"/>
      <c r="B144" s="35" t="s">
        <v>798</v>
      </c>
      <c r="C144" s="33" t="s">
        <v>799</v>
      </c>
      <c r="D144" s="34" t="s">
        <v>40</v>
      </c>
      <c r="E144" s="31" t="s">
        <v>56</v>
      </c>
      <c r="F144" s="33" t="s">
        <v>398</v>
      </c>
      <c r="G144" s="33" t="s">
        <v>624</v>
      </c>
      <c r="H144" s="33" t="s">
        <v>398</v>
      </c>
      <c r="I144" s="33" t="s">
        <v>560</v>
      </c>
      <c r="J144" s="45" t="s">
        <v>800</v>
      </c>
      <c r="K144" s="33" t="s">
        <v>192</v>
      </c>
      <c r="L144" s="31">
        <v>14000</v>
      </c>
      <c r="M144" s="31">
        <v>5000</v>
      </c>
      <c r="N144" s="33" t="s">
        <v>91</v>
      </c>
      <c r="O144" s="49" t="s">
        <v>801</v>
      </c>
      <c r="P144" s="31" t="s">
        <v>42</v>
      </c>
      <c r="Q144" s="31" t="s">
        <v>42</v>
      </c>
      <c r="R144" s="31" t="s">
        <v>42</v>
      </c>
      <c r="S144" s="31" t="s">
        <v>42</v>
      </c>
      <c r="T144" s="31" t="s">
        <v>42</v>
      </c>
      <c r="U144" s="31" t="s">
        <v>42</v>
      </c>
      <c r="V144" s="31" t="s">
        <v>42</v>
      </c>
      <c r="W144" s="31"/>
      <c r="X144" s="33" t="s">
        <v>48</v>
      </c>
      <c r="Y144" s="33" t="s">
        <v>802</v>
      </c>
      <c r="Z144" s="31">
        <v>4322</v>
      </c>
      <c r="AA144" s="31">
        <v>4652</v>
      </c>
      <c r="AB144" s="66" t="s">
        <v>803</v>
      </c>
      <c r="AC144" s="61" t="s">
        <v>48</v>
      </c>
      <c r="AD144" s="31" t="s">
        <v>93</v>
      </c>
      <c r="AE144" s="31" t="s">
        <v>94</v>
      </c>
      <c r="AF144" s="69">
        <v>46113</v>
      </c>
      <c r="AG144" s="63" t="s">
        <v>42</v>
      </c>
      <c r="AH144" s="69" t="s">
        <v>42</v>
      </c>
      <c r="AI144" s="31" t="s">
        <v>804</v>
      </c>
    </row>
    <row r="145" s="4" customFormat="1" ht="120" customHeight="1" spans="1:35">
      <c r="A145" s="31">
        <f>A142+1</f>
        <v>71</v>
      </c>
      <c r="B145" s="32"/>
      <c r="C145" s="103" t="s">
        <v>805</v>
      </c>
      <c r="D145" s="34" t="s">
        <v>806</v>
      </c>
      <c r="E145" s="31" t="s">
        <v>56</v>
      </c>
      <c r="F145" s="33" t="s">
        <v>398</v>
      </c>
      <c r="G145" s="103" t="s">
        <v>807</v>
      </c>
      <c r="H145" s="94"/>
      <c r="I145" s="33" t="s">
        <v>484</v>
      </c>
      <c r="J145" s="99" t="s">
        <v>808</v>
      </c>
      <c r="K145" s="103" t="s">
        <v>192</v>
      </c>
      <c r="L145" s="94">
        <v>16500</v>
      </c>
      <c r="M145" s="94">
        <f>SUM(M146:M147)</f>
        <v>2000</v>
      </c>
      <c r="N145" s="103" t="s">
        <v>46</v>
      </c>
      <c r="O145" s="104" t="s">
        <v>809</v>
      </c>
      <c r="P145" s="94"/>
      <c r="Q145" s="94"/>
      <c r="R145" s="94"/>
      <c r="S145" s="94"/>
      <c r="T145" s="94"/>
      <c r="U145" s="94"/>
      <c r="V145" s="94"/>
      <c r="W145" s="94"/>
      <c r="X145" s="103" t="s">
        <v>48</v>
      </c>
      <c r="Y145" s="104"/>
      <c r="Z145" s="31">
        <f>SUM(Z146:Z147)</f>
        <v>2491</v>
      </c>
      <c r="AA145" s="94">
        <v>3654</v>
      </c>
      <c r="AB145" s="126"/>
      <c r="AC145" s="103" t="s">
        <v>48</v>
      </c>
      <c r="AD145" s="94" t="s">
        <v>199</v>
      </c>
      <c r="AE145" s="94"/>
      <c r="AF145" s="111">
        <v>45931</v>
      </c>
      <c r="AG145" s="111"/>
      <c r="AH145" s="49" t="s">
        <v>810</v>
      </c>
      <c r="AI145" s="94" t="s">
        <v>811</v>
      </c>
    </row>
    <row r="146" s="4" customFormat="1" ht="100" customHeight="1" spans="1:35">
      <c r="A146" s="23"/>
      <c r="B146" s="35" t="s">
        <v>812</v>
      </c>
      <c r="C146" s="33" t="s">
        <v>813</v>
      </c>
      <c r="D146" s="34" t="s">
        <v>806</v>
      </c>
      <c r="E146" s="94"/>
      <c r="F146" s="33" t="s">
        <v>398</v>
      </c>
      <c r="G146" s="103" t="s">
        <v>807</v>
      </c>
      <c r="H146" s="94"/>
      <c r="I146" s="33" t="s">
        <v>484</v>
      </c>
      <c r="J146" s="104" t="s">
        <v>814</v>
      </c>
      <c r="K146" s="103" t="s">
        <v>192</v>
      </c>
      <c r="L146" s="94">
        <v>3779.93</v>
      </c>
      <c r="M146" s="94">
        <v>2000</v>
      </c>
      <c r="N146" s="103" t="s">
        <v>46</v>
      </c>
      <c r="O146" s="49" t="s">
        <v>211</v>
      </c>
      <c r="P146" s="94"/>
      <c r="Q146" s="94"/>
      <c r="R146" s="94"/>
      <c r="S146" s="94"/>
      <c r="T146" s="94"/>
      <c r="U146" s="94"/>
      <c r="V146" s="94"/>
      <c r="W146" s="94"/>
      <c r="X146" s="33" t="s">
        <v>48</v>
      </c>
      <c r="Y146" s="33" t="s">
        <v>815</v>
      </c>
      <c r="Z146" s="31">
        <v>2491</v>
      </c>
      <c r="AA146" s="31">
        <v>2848</v>
      </c>
      <c r="AB146" s="103" t="s">
        <v>816</v>
      </c>
      <c r="AC146" s="61" t="s">
        <v>48</v>
      </c>
      <c r="AD146" s="94" t="s">
        <v>199</v>
      </c>
      <c r="AE146" s="94"/>
      <c r="AF146" s="94" t="s">
        <v>157</v>
      </c>
      <c r="AG146" s="94"/>
      <c r="AH146" s="49" t="s">
        <v>810</v>
      </c>
      <c r="AI146" s="94" t="s">
        <v>817</v>
      </c>
    </row>
    <row r="147" s="4" customFormat="1" ht="100" customHeight="1" spans="1:35">
      <c r="A147" s="23"/>
      <c r="B147" s="35" t="s">
        <v>818</v>
      </c>
      <c r="C147" s="33" t="s">
        <v>819</v>
      </c>
      <c r="D147" s="34" t="s">
        <v>806</v>
      </c>
      <c r="E147" s="31"/>
      <c r="F147" s="33" t="s">
        <v>507</v>
      </c>
      <c r="G147" s="33" t="s">
        <v>483</v>
      </c>
      <c r="H147" s="31"/>
      <c r="I147" s="33" t="s">
        <v>484</v>
      </c>
      <c r="J147" s="49" t="s">
        <v>820</v>
      </c>
      <c r="K147" s="33" t="s">
        <v>192</v>
      </c>
      <c r="L147" s="31">
        <v>2000</v>
      </c>
      <c r="M147" s="31"/>
      <c r="N147" s="33" t="s">
        <v>186</v>
      </c>
      <c r="O147" s="54" t="s">
        <v>821</v>
      </c>
      <c r="P147" s="31" t="s">
        <v>42</v>
      </c>
      <c r="Q147" s="31" t="s">
        <v>42</v>
      </c>
      <c r="R147" s="31" t="s">
        <v>42</v>
      </c>
      <c r="S147" s="31" t="s">
        <v>42</v>
      </c>
      <c r="T147" s="31" t="s">
        <v>42</v>
      </c>
      <c r="U147" s="31" t="s">
        <v>42</v>
      </c>
      <c r="V147" s="31" t="s">
        <v>42</v>
      </c>
      <c r="W147" s="31"/>
      <c r="X147" s="61"/>
      <c r="Y147" s="61"/>
      <c r="Z147" s="73"/>
      <c r="AA147" s="31">
        <v>50</v>
      </c>
      <c r="AB147" s="138" t="s">
        <v>822</v>
      </c>
      <c r="AC147" s="139"/>
      <c r="AD147" s="139"/>
      <c r="AE147" s="139"/>
      <c r="AF147" s="139"/>
      <c r="AG147" s="139"/>
      <c r="AH147" s="36"/>
      <c r="AI147" s="31"/>
    </row>
    <row r="148" s="4" customFormat="1" ht="120" customHeight="1" spans="1:35">
      <c r="A148" s="31">
        <f>A145+1</f>
        <v>72</v>
      </c>
      <c r="B148" s="32"/>
      <c r="C148" s="33" t="s">
        <v>823</v>
      </c>
      <c r="D148" s="34" t="s">
        <v>64</v>
      </c>
      <c r="E148" s="31"/>
      <c r="F148" s="31"/>
      <c r="G148" s="31"/>
      <c r="H148" s="31"/>
      <c r="I148" s="31"/>
      <c r="J148" s="45" t="s">
        <v>824</v>
      </c>
      <c r="K148" s="33" t="s">
        <v>192</v>
      </c>
      <c r="L148" s="31">
        <f>SUM(L149:L155)</f>
        <v>34120</v>
      </c>
      <c r="M148" s="31">
        <f>SUM(M149:M155)</f>
        <v>9620</v>
      </c>
      <c r="N148" s="33" t="s">
        <v>91</v>
      </c>
      <c r="O148" s="49"/>
      <c r="P148" s="31"/>
      <c r="Q148" s="31"/>
      <c r="R148" s="31"/>
      <c r="S148" s="31"/>
      <c r="T148" s="31"/>
      <c r="U148" s="31"/>
      <c r="V148" s="31"/>
      <c r="W148" s="31"/>
      <c r="X148" s="33"/>
      <c r="Y148" s="49"/>
      <c r="Z148" s="31">
        <f>SUM(Z149:Z155)</f>
        <v>4836</v>
      </c>
      <c r="AA148" s="31">
        <f>SUM(AA149:AA155)</f>
        <v>6380</v>
      </c>
      <c r="AB148" s="66"/>
      <c r="AC148" s="33" t="s">
        <v>48</v>
      </c>
      <c r="AD148" s="31"/>
      <c r="AE148" s="31"/>
      <c r="AF148" s="31"/>
      <c r="AG148" s="31"/>
      <c r="AH148" s="31"/>
      <c r="AI148" s="31" t="s">
        <v>825</v>
      </c>
    </row>
    <row r="149" s="4" customFormat="1" ht="100" customHeight="1" spans="1:35">
      <c r="A149" s="23"/>
      <c r="B149" s="35" t="s">
        <v>826</v>
      </c>
      <c r="C149" s="33" t="s">
        <v>827</v>
      </c>
      <c r="D149" s="34" t="s">
        <v>64</v>
      </c>
      <c r="E149" s="31" t="s">
        <v>56</v>
      </c>
      <c r="F149" s="33" t="s">
        <v>828</v>
      </c>
      <c r="G149" s="33" t="s">
        <v>326</v>
      </c>
      <c r="H149" s="31"/>
      <c r="I149" s="33" t="s">
        <v>829</v>
      </c>
      <c r="J149" s="49" t="s">
        <v>830</v>
      </c>
      <c r="K149" s="33" t="s">
        <v>192</v>
      </c>
      <c r="L149" s="31">
        <v>6052</v>
      </c>
      <c r="M149" s="31">
        <v>6052</v>
      </c>
      <c r="N149" s="33" t="s">
        <v>91</v>
      </c>
      <c r="O149" s="49" t="s">
        <v>211</v>
      </c>
      <c r="P149" s="31">
        <v>210</v>
      </c>
      <c r="Q149" s="31" t="s">
        <v>42</v>
      </c>
      <c r="R149" s="31" t="s">
        <v>42</v>
      </c>
      <c r="S149" s="31" t="s">
        <v>42</v>
      </c>
      <c r="T149" s="31" t="s">
        <v>42</v>
      </c>
      <c r="U149" s="31" t="s">
        <v>42</v>
      </c>
      <c r="V149" s="31">
        <v>210</v>
      </c>
      <c r="W149" s="31">
        <v>945</v>
      </c>
      <c r="X149" s="33" t="s">
        <v>48</v>
      </c>
      <c r="Y149" s="49" t="s">
        <v>831</v>
      </c>
      <c r="Z149" s="31">
        <v>2985</v>
      </c>
      <c r="AA149" s="31">
        <v>3900</v>
      </c>
      <c r="AB149" s="66" t="s">
        <v>832</v>
      </c>
      <c r="AC149" s="33" t="s">
        <v>48</v>
      </c>
      <c r="AD149" s="31" t="s">
        <v>111</v>
      </c>
      <c r="AE149" s="69" t="s">
        <v>93</v>
      </c>
      <c r="AF149" s="69" t="s">
        <v>157</v>
      </c>
      <c r="AG149" s="66" t="s">
        <v>833</v>
      </c>
      <c r="AH149" s="66" t="s">
        <v>834</v>
      </c>
      <c r="AI149" s="31" t="s">
        <v>835</v>
      </c>
    </row>
    <row r="150" s="4" customFormat="1" ht="100" customHeight="1" spans="1:35">
      <c r="A150" s="23"/>
      <c r="B150" s="35" t="s">
        <v>836</v>
      </c>
      <c r="C150" s="33" t="s">
        <v>837</v>
      </c>
      <c r="D150" s="34" t="s">
        <v>64</v>
      </c>
      <c r="E150" s="31"/>
      <c r="F150" s="33" t="s">
        <v>828</v>
      </c>
      <c r="G150" s="33" t="s">
        <v>326</v>
      </c>
      <c r="H150" s="31"/>
      <c r="I150" s="33" t="s">
        <v>572</v>
      </c>
      <c r="J150" s="49" t="s">
        <v>838</v>
      </c>
      <c r="K150" s="33" t="s">
        <v>192</v>
      </c>
      <c r="L150" s="31">
        <v>680</v>
      </c>
      <c r="M150" s="31">
        <v>680</v>
      </c>
      <c r="N150" s="33" t="s">
        <v>91</v>
      </c>
      <c r="O150" s="49" t="s">
        <v>211</v>
      </c>
      <c r="P150" s="31" t="s">
        <v>42</v>
      </c>
      <c r="Q150" s="31" t="s">
        <v>42</v>
      </c>
      <c r="R150" s="31" t="s">
        <v>42</v>
      </c>
      <c r="S150" s="31" t="s">
        <v>42</v>
      </c>
      <c r="T150" s="31" t="s">
        <v>42</v>
      </c>
      <c r="U150" s="31" t="s">
        <v>42</v>
      </c>
      <c r="V150" s="31" t="s">
        <v>42</v>
      </c>
      <c r="W150" s="31" t="s">
        <v>42</v>
      </c>
      <c r="X150" s="33" t="s">
        <v>48</v>
      </c>
      <c r="Y150" s="33" t="s">
        <v>839</v>
      </c>
      <c r="Z150" s="31">
        <v>590</v>
      </c>
      <c r="AA150" s="31">
        <v>680</v>
      </c>
      <c r="AB150" s="66" t="s">
        <v>69</v>
      </c>
      <c r="AC150" s="33" t="s">
        <v>48</v>
      </c>
      <c r="AD150" s="31" t="s">
        <v>93</v>
      </c>
      <c r="AE150" s="69" t="s">
        <v>94</v>
      </c>
      <c r="AF150" s="69" t="s">
        <v>86</v>
      </c>
      <c r="AG150" s="31" t="s">
        <v>42</v>
      </c>
      <c r="AH150" s="31" t="s">
        <v>42</v>
      </c>
      <c r="AI150" s="31" t="s">
        <v>281</v>
      </c>
    </row>
    <row r="151" s="4" customFormat="1" ht="100" customHeight="1" spans="1:35">
      <c r="A151" s="23"/>
      <c r="B151" s="35" t="s">
        <v>840</v>
      </c>
      <c r="C151" s="33" t="s">
        <v>841</v>
      </c>
      <c r="D151" s="34" t="s">
        <v>64</v>
      </c>
      <c r="E151" s="31"/>
      <c r="F151" s="33" t="s">
        <v>828</v>
      </c>
      <c r="G151" s="33" t="s">
        <v>326</v>
      </c>
      <c r="H151" s="31"/>
      <c r="I151" s="33" t="s">
        <v>842</v>
      </c>
      <c r="J151" s="45" t="s">
        <v>843</v>
      </c>
      <c r="K151" s="33" t="s">
        <v>192</v>
      </c>
      <c r="L151" s="31">
        <v>1800</v>
      </c>
      <c r="M151" s="31">
        <v>1800</v>
      </c>
      <c r="N151" s="33" t="s">
        <v>91</v>
      </c>
      <c r="O151" s="49" t="s">
        <v>211</v>
      </c>
      <c r="P151" s="33" t="s">
        <v>42</v>
      </c>
      <c r="Q151" s="31" t="s">
        <v>42</v>
      </c>
      <c r="R151" s="31" t="s">
        <v>42</v>
      </c>
      <c r="S151" s="31" t="s">
        <v>42</v>
      </c>
      <c r="T151" s="31" t="s">
        <v>42</v>
      </c>
      <c r="U151" s="31" t="s">
        <v>42</v>
      </c>
      <c r="V151" s="31" t="s">
        <v>42</v>
      </c>
      <c r="W151" s="31" t="s">
        <v>42</v>
      </c>
      <c r="X151" s="33" t="s">
        <v>48</v>
      </c>
      <c r="Y151" s="49" t="s">
        <v>844</v>
      </c>
      <c r="Z151" s="31">
        <v>1261</v>
      </c>
      <c r="AA151" s="31">
        <v>1800</v>
      </c>
      <c r="AB151" s="66" t="s">
        <v>69</v>
      </c>
      <c r="AC151" s="33" t="s">
        <v>48</v>
      </c>
      <c r="AD151" s="31" t="s">
        <v>93</v>
      </c>
      <c r="AE151" s="69" t="s">
        <v>94</v>
      </c>
      <c r="AF151" s="69" t="s">
        <v>86</v>
      </c>
      <c r="AG151" s="31" t="s">
        <v>42</v>
      </c>
      <c r="AH151" s="31" t="s">
        <v>42</v>
      </c>
      <c r="AI151" s="31" t="s">
        <v>281</v>
      </c>
    </row>
    <row r="152" s="4" customFormat="1" ht="100" customHeight="1" spans="1:35">
      <c r="A152" s="23"/>
      <c r="B152" s="35" t="s">
        <v>845</v>
      </c>
      <c r="C152" s="33" t="s">
        <v>846</v>
      </c>
      <c r="D152" s="34" t="s">
        <v>64</v>
      </c>
      <c r="E152" s="31"/>
      <c r="F152" s="33" t="s">
        <v>828</v>
      </c>
      <c r="G152" s="33" t="s">
        <v>326</v>
      </c>
      <c r="H152" s="31"/>
      <c r="I152" s="33" t="s">
        <v>476</v>
      </c>
      <c r="J152" s="49" t="s">
        <v>847</v>
      </c>
      <c r="K152" s="33" t="s">
        <v>192</v>
      </c>
      <c r="L152" s="31">
        <v>1088</v>
      </c>
      <c r="M152" s="31">
        <v>1088</v>
      </c>
      <c r="N152" s="33" t="s">
        <v>91</v>
      </c>
      <c r="O152" s="49" t="s">
        <v>211</v>
      </c>
      <c r="P152" s="31">
        <v>6</v>
      </c>
      <c r="Q152" s="31" t="s">
        <v>42</v>
      </c>
      <c r="R152" s="31" t="s">
        <v>42</v>
      </c>
      <c r="S152" s="31" t="s">
        <v>42</v>
      </c>
      <c r="T152" s="31" t="s">
        <v>42</v>
      </c>
      <c r="U152" s="31" t="s">
        <v>42</v>
      </c>
      <c r="V152" s="31">
        <v>6</v>
      </c>
      <c r="W152" s="31">
        <v>27</v>
      </c>
      <c r="X152" s="33"/>
      <c r="Y152" s="33"/>
      <c r="Z152" s="31"/>
      <c r="AA152" s="31"/>
      <c r="AB152" s="66" t="s">
        <v>848</v>
      </c>
      <c r="AC152" s="31"/>
      <c r="AD152" s="31" t="s">
        <v>94</v>
      </c>
      <c r="AE152" s="69" t="s">
        <v>70</v>
      </c>
      <c r="AF152" s="69" t="s">
        <v>52</v>
      </c>
      <c r="AG152" s="33" t="s">
        <v>848</v>
      </c>
      <c r="AH152" s="31" t="s">
        <v>42</v>
      </c>
      <c r="AI152" s="69" t="s">
        <v>229</v>
      </c>
    </row>
    <row r="153" s="4" customFormat="1" ht="100" customHeight="1" spans="1:35">
      <c r="A153" s="23"/>
      <c r="B153" s="35" t="s">
        <v>849</v>
      </c>
      <c r="C153" s="33" t="s">
        <v>850</v>
      </c>
      <c r="D153" s="34" t="s">
        <v>64</v>
      </c>
      <c r="E153" s="31"/>
      <c r="F153" s="33" t="s">
        <v>828</v>
      </c>
      <c r="G153" s="33" t="s">
        <v>326</v>
      </c>
      <c r="H153" s="31"/>
      <c r="I153" s="33" t="s">
        <v>344</v>
      </c>
      <c r="J153" s="49" t="s">
        <v>851</v>
      </c>
      <c r="K153" s="33" t="s">
        <v>192</v>
      </c>
      <c r="L153" s="31">
        <v>17000</v>
      </c>
      <c r="M153" s="31"/>
      <c r="N153" s="33" t="s">
        <v>186</v>
      </c>
      <c r="O153" s="48" t="s">
        <v>42</v>
      </c>
      <c r="P153" s="31">
        <v>8</v>
      </c>
      <c r="Q153" s="31"/>
      <c r="R153" s="31" t="s">
        <v>42</v>
      </c>
      <c r="S153" s="31" t="s">
        <v>42</v>
      </c>
      <c r="T153" s="31" t="s">
        <v>42</v>
      </c>
      <c r="U153" s="31" t="s">
        <v>42</v>
      </c>
      <c r="V153" s="31">
        <v>8</v>
      </c>
      <c r="W153" s="31">
        <v>36</v>
      </c>
      <c r="X153" s="63"/>
      <c r="Y153" s="63"/>
      <c r="Z153" s="69"/>
      <c r="AA153" s="69"/>
      <c r="AB153" s="66"/>
      <c r="AC153" s="31"/>
      <c r="AD153" s="31"/>
      <c r="AE153" s="31"/>
      <c r="AF153" s="31"/>
      <c r="AG153" s="31"/>
      <c r="AH153" s="31"/>
      <c r="AI153" s="31"/>
    </row>
    <row r="154" s="4" customFormat="1" ht="100" customHeight="1" spans="1:35">
      <c r="A154" s="23"/>
      <c r="B154" s="35" t="s">
        <v>852</v>
      </c>
      <c r="C154" s="33" t="s">
        <v>853</v>
      </c>
      <c r="D154" s="34" t="s">
        <v>64</v>
      </c>
      <c r="E154" s="31"/>
      <c r="F154" s="33" t="s">
        <v>828</v>
      </c>
      <c r="G154" s="33" t="s">
        <v>326</v>
      </c>
      <c r="H154" s="31"/>
      <c r="I154" s="33" t="s">
        <v>572</v>
      </c>
      <c r="J154" s="49" t="s">
        <v>854</v>
      </c>
      <c r="K154" s="33" t="s">
        <v>192</v>
      </c>
      <c r="L154" s="31">
        <v>2000</v>
      </c>
      <c r="M154" s="31"/>
      <c r="N154" s="33" t="s">
        <v>186</v>
      </c>
      <c r="O154" s="48" t="s">
        <v>42</v>
      </c>
      <c r="P154" s="31" t="s">
        <v>42</v>
      </c>
      <c r="Q154" s="31" t="s">
        <v>42</v>
      </c>
      <c r="R154" s="31" t="s">
        <v>42</v>
      </c>
      <c r="S154" s="31" t="s">
        <v>42</v>
      </c>
      <c r="T154" s="31" t="s">
        <v>42</v>
      </c>
      <c r="U154" s="31" t="s">
        <v>42</v>
      </c>
      <c r="V154" s="31" t="s">
        <v>42</v>
      </c>
      <c r="W154" s="31" t="s">
        <v>42</v>
      </c>
      <c r="X154" s="63"/>
      <c r="Y154" s="63"/>
      <c r="Z154" s="69"/>
      <c r="AA154" s="69"/>
      <c r="AB154" s="66"/>
      <c r="AC154" s="31"/>
      <c r="AD154" s="31"/>
      <c r="AE154" s="31"/>
      <c r="AF154" s="31"/>
      <c r="AG154" s="31"/>
      <c r="AH154" s="31"/>
      <c r="AI154" s="31"/>
    </row>
    <row r="155" s="4" customFormat="1" ht="100" customHeight="1" spans="1:35">
      <c r="A155" s="23"/>
      <c r="B155" s="35" t="s">
        <v>855</v>
      </c>
      <c r="C155" s="33" t="s">
        <v>856</v>
      </c>
      <c r="D155" s="34" t="s">
        <v>64</v>
      </c>
      <c r="E155" s="36"/>
      <c r="F155" s="33" t="s">
        <v>828</v>
      </c>
      <c r="G155" s="33" t="s">
        <v>326</v>
      </c>
      <c r="H155" s="36"/>
      <c r="I155" s="33" t="s">
        <v>572</v>
      </c>
      <c r="J155" s="49" t="s">
        <v>847</v>
      </c>
      <c r="K155" s="33" t="s">
        <v>192</v>
      </c>
      <c r="L155" s="31">
        <v>5500</v>
      </c>
      <c r="M155" s="36"/>
      <c r="N155" s="33" t="s">
        <v>186</v>
      </c>
      <c r="O155" s="84" t="s">
        <v>42</v>
      </c>
      <c r="P155" s="31" t="s">
        <v>42</v>
      </c>
      <c r="Q155" s="31" t="s">
        <v>42</v>
      </c>
      <c r="R155" s="31" t="s">
        <v>42</v>
      </c>
      <c r="S155" s="31" t="s">
        <v>42</v>
      </c>
      <c r="T155" s="31" t="s">
        <v>42</v>
      </c>
      <c r="U155" s="31" t="s">
        <v>42</v>
      </c>
      <c r="V155" s="31" t="s">
        <v>42</v>
      </c>
      <c r="W155" s="31" t="s">
        <v>42</v>
      </c>
      <c r="X155" s="106"/>
      <c r="Y155" s="106"/>
      <c r="Z155" s="36"/>
      <c r="AA155" s="36"/>
      <c r="AB155" s="66"/>
      <c r="AC155" s="31"/>
      <c r="AD155" s="31"/>
      <c r="AE155" s="31"/>
      <c r="AF155" s="31"/>
      <c r="AG155" s="31"/>
      <c r="AH155" s="31"/>
      <c r="AI155" s="31"/>
    </row>
    <row r="156" s="4" customFormat="1" ht="100" customHeight="1" spans="1:35">
      <c r="A156" s="31">
        <f>A148+1</f>
        <v>73</v>
      </c>
      <c r="B156" s="32"/>
      <c r="C156" s="33" t="s">
        <v>857</v>
      </c>
      <c r="D156" s="34" t="s">
        <v>55</v>
      </c>
      <c r="E156" s="31" t="s">
        <v>56</v>
      </c>
      <c r="F156" s="33" t="s">
        <v>398</v>
      </c>
      <c r="G156" s="33" t="s">
        <v>858</v>
      </c>
      <c r="H156" s="33" t="s">
        <v>859</v>
      </c>
      <c r="I156" s="33" t="s">
        <v>860</v>
      </c>
      <c r="J156" s="45" t="s">
        <v>861</v>
      </c>
      <c r="K156" s="33" t="s">
        <v>192</v>
      </c>
      <c r="L156" s="31">
        <v>24700</v>
      </c>
      <c r="M156" s="31">
        <v>9100</v>
      </c>
      <c r="N156" s="33" t="s">
        <v>46</v>
      </c>
      <c r="O156" s="49" t="s">
        <v>862</v>
      </c>
      <c r="P156" s="31" t="s">
        <v>42</v>
      </c>
      <c r="Q156" s="31" t="s">
        <v>42</v>
      </c>
      <c r="R156" s="31" t="s">
        <v>42</v>
      </c>
      <c r="S156" s="31" t="s">
        <v>42</v>
      </c>
      <c r="T156" s="31" t="s">
        <v>42</v>
      </c>
      <c r="U156" s="31" t="s">
        <v>42</v>
      </c>
      <c r="V156" s="31" t="s">
        <v>42</v>
      </c>
      <c r="W156" s="31"/>
      <c r="X156" s="33"/>
      <c r="Y156" s="49"/>
      <c r="Z156" s="45"/>
      <c r="AA156" s="31">
        <v>6800</v>
      </c>
      <c r="AB156" s="66" t="s">
        <v>863</v>
      </c>
      <c r="AC156" s="33" t="s">
        <v>48</v>
      </c>
      <c r="AD156" s="31" t="s">
        <v>199</v>
      </c>
      <c r="AE156" s="31"/>
      <c r="AF156" s="69">
        <v>45992</v>
      </c>
      <c r="AG156" s="69"/>
      <c r="AH156" s="69"/>
      <c r="AI156" s="31" t="s">
        <v>864</v>
      </c>
    </row>
    <row r="157" s="4" customFormat="1" ht="100" customHeight="1" spans="1:35">
      <c r="A157" s="23"/>
      <c r="B157" s="35" t="s">
        <v>865</v>
      </c>
      <c r="C157" s="33" t="s">
        <v>866</v>
      </c>
      <c r="D157" s="34" t="s">
        <v>55</v>
      </c>
      <c r="E157" s="31"/>
      <c r="F157" s="33" t="s">
        <v>858</v>
      </c>
      <c r="G157" s="33" t="s">
        <v>858</v>
      </c>
      <c r="H157" s="33" t="s">
        <v>858</v>
      </c>
      <c r="I157" s="33" t="s">
        <v>867</v>
      </c>
      <c r="J157" s="45" t="s">
        <v>868</v>
      </c>
      <c r="K157" s="33" t="s">
        <v>192</v>
      </c>
      <c r="L157" s="31">
        <v>700</v>
      </c>
      <c r="M157" s="31"/>
      <c r="N157" s="33" t="s">
        <v>186</v>
      </c>
      <c r="O157" s="49"/>
      <c r="P157" s="31" t="s">
        <v>42</v>
      </c>
      <c r="Q157" s="31" t="s">
        <v>42</v>
      </c>
      <c r="R157" s="31" t="s">
        <v>42</v>
      </c>
      <c r="S157" s="31" t="s">
        <v>42</v>
      </c>
      <c r="T157" s="31" t="s">
        <v>42</v>
      </c>
      <c r="U157" s="31" t="s">
        <v>42</v>
      </c>
      <c r="V157" s="31" t="s">
        <v>42</v>
      </c>
      <c r="W157" s="31"/>
      <c r="X157" s="33"/>
      <c r="Y157" s="49"/>
      <c r="Z157" s="45"/>
      <c r="AA157" s="45"/>
      <c r="AB157" s="66"/>
      <c r="AC157" s="31"/>
      <c r="AD157" s="31"/>
      <c r="AE157" s="31"/>
      <c r="AF157" s="31"/>
      <c r="AG157" s="31"/>
      <c r="AH157" s="31"/>
      <c r="AI157" s="31"/>
    </row>
    <row r="158" s="4" customFormat="1" ht="120" customHeight="1" spans="1:35">
      <c r="A158" s="31">
        <f>A156+1</f>
        <v>74</v>
      </c>
      <c r="B158" s="32"/>
      <c r="C158" s="95" t="s">
        <v>869</v>
      </c>
      <c r="D158" s="34" t="s">
        <v>40</v>
      </c>
      <c r="E158" s="31"/>
      <c r="F158" s="33" t="s">
        <v>870</v>
      </c>
      <c r="G158" s="33" t="s">
        <v>398</v>
      </c>
      <c r="H158" s="33" t="s">
        <v>526</v>
      </c>
      <c r="I158" s="33" t="s">
        <v>527</v>
      </c>
      <c r="J158" s="45" t="s">
        <v>871</v>
      </c>
      <c r="K158" s="33" t="s">
        <v>353</v>
      </c>
      <c r="L158" s="31">
        <v>12000</v>
      </c>
      <c r="M158" s="31">
        <v>500</v>
      </c>
      <c r="N158" s="33" t="s">
        <v>91</v>
      </c>
      <c r="O158" s="49" t="s">
        <v>872</v>
      </c>
      <c r="P158" s="31" t="s">
        <v>42</v>
      </c>
      <c r="Q158" s="31" t="s">
        <v>42</v>
      </c>
      <c r="R158" s="31"/>
      <c r="S158" s="31" t="s">
        <v>42</v>
      </c>
      <c r="T158" s="31" t="s">
        <v>42</v>
      </c>
      <c r="U158" s="31" t="s">
        <v>42</v>
      </c>
      <c r="V158" s="31" t="s">
        <v>42</v>
      </c>
      <c r="W158" s="31">
        <v>65</v>
      </c>
      <c r="X158" s="33" t="s">
        <v>48</v>
      </c>
      <c r="Y158" s="33" t="s">
        <v>873</v>
      </c>
      <c r="Z158" s="31">
        <v>1253</v>
      </c>
      <c r="AA158" s="31">
        <v>2200</v>
      </c>
      <c r="AB158" s="135" t="s">
        <v>874</v>
      </c>
      <c r="AC158" s="33" t="s">
        <v>48</v>
      </c>
      <c r="AD158" s="31" t="s">
        <v>94</v>
      </c>
      <c r="AE158" s="69" t="s">
        <v>70</v>
      </c>
      <c r="AF158" s="69">
        <v>46143</v>
      </c>
      <c r="AG158" s="69"/>
      <c r="AH158" s="69"/>
      <c r="AI158" s="31" t="s">
        <v>875</v>
      </c>
    </row>
    <row r="159" s="4" customFormat="1" ht="120" customHeight="1" spans="1:35">
      <c r="A159" s="31">
        <f t="shared" ref="A159:A160" si="7">A158+1</f>
        <v>75</v>
      </c>
      <c r="B159" s="32"/>
      <c r="C159" s="33" t="s">
        <v>876</v>
      </c>
      <c r="D159" s="34" t="s">
        <v>55</v>
      </c>
      <c r="E159" s="31"/>
      <c r="F159" s="33" t="s">
        <v>877</v>
      </c>
      <c r="G159" s="33" t="s">
        <v>398</v>
      </c>
      <c r="H159" s="31"/>
      <c r="I159" s="33" t="s">
        <v>878</v>
      </c>
      <c r="J159" s="45" t="s">
        <v>879</v>
      </c>
      <c r="K159" s="33" t="s">
        <v>353</v>
      </c>
      <c r="L159" s="31">
        <v>17800</v>
      </c>
      <c r="M159" s="31"/>
      <c r="N159" s="33" t="s">
        <v>186</v>
      </c>
      <c r="O159" s="49"/>
      <c r="P159" s="31"/>
      <c r="Q159" s="31"/>
      <c r="R159" s="31"/>
      <c r="S159" s="31"/>
      <c r="T159" s="31"/>
      <c r="U159" s="31"/>
      <c r="V159" s="31"/>
      <c r="W159" s="31"/>
      <c r="X159" s="33"/>
      <c r="Y159" s="49"/>
      <c r="Z159" s="45"/>
      <c r="AA159" s="45"/>
      <c r="AB159" s="66"/>
      <c r="AC159" s="31"/>
      <c r="AD159" s="31"/>
      <c r="AE159" s="31"/>
      <c r="AF159" s="31"/>
      <c r="AG159" s="31"/>
      <c r="AH159" s="31"/>
      <c r="AI159" s="31"/>
    </row>
    <row r="160" s="4" customFormat="1" ht="120" customHeight="1" spans="1:35">
      <c r="A160" s="31">
        <f t="shared" si="7"/>
        <v>76</v>
      </c>
      <c r="B160" s="32"/>
      <c r="C160" s="33" t="s">
        <v>880</v>
      </c>
      <c r="D160" s="34" t="s">
        <v>40</v>
      </c>
      <c r="E160" s="33" t="s">
        <v>744</v>
      </c>
      <c r="F160" s="33" t="s">
        <v>350</v>
      </c>
      <c r="G160" s="33" t="s">
        <v>398</v>
      </c>
      <c r="H160" s="31"/>
      <c r="I160" s="33" t="s">
        <v>881</v>
      </c>
      <c r="J160" s="49" t="s">
        <v>882</v>
      </c>
      <c r="K160" s="33" t="s">
        <v>353</v>
      </c>
      <c r="L160" s="31">
        <v>188319</v>
      </c>
      <c r="M160" s="31">
        <v>21525</v>
      </c>
      <c r="N160" s="33" t="s">
        <v>91</v>
      </c>
      <c r="O160" s="49"/>
      <c r="P160" s="31"/>
      <c r="Q160" s="31"/>
      <c r="R160" s="31"/>
      <c r="S160" s="31"/>
      <c r="T160" s="31"/>
      <c r="U160" s="31"/>
      <c r="V160" s="31"/>
      <c r="W160" s="31"/>
      <c r="X160" s="33"/>
      <c r="Y160" s="33"/>
      <c r="Z160" s="31">
        <f>SUM(Z161:Z175)+Z69</f>
        <v>13943</v>
      </c>
      <c r="AA160" s="31">
        <v>15446</v>
      </c>
      <c r="AB160" s="135" t="s">
        <v>883</v>
      </c>
      <c r="AC160" s="33" t="s">
        <v>48</v>
      </c>
      <c r="AD160" s="31"/>
      <c r="AE160" s="31"/>
      <c r="AF160" s="69"/>
      <c r="AG160" s="69"/>
      <c r="AH160" s="31"/>
      <c r="AI160" s="31" t="s">
        <v>884</v>
      </c>
    </row>
    <row r="161" s="4" customFormat="1" ht="100" customHeight="1" spans="1:35">
      <c r="A161" s="31"/>
      <c r="B161" s="35" t="s">
        <v>885</v>
      </c>
      <c r="C161" s="33" t="s">
        <v>886</v>
      </c>
      <c r="D161" s="34" t="s">
        <v>40</v>
      </c>
      <c r="E161" s="31" t="s">
        <v>56</v>
      </c>
      <c r="F161" s="33" t="s">
        <v>398</v>
      </c>
      <c r="G161" s="33" t="s">
        <v>887</v>
      </c>
      <c r="H161" s="33" t="s">
        <v>762</v>
      </c>
      <c r="I161" s="33" t="s">
        <v>572</v>
      </c>
      <c r="J161" s="49" t="s">
        <v>888</v>
      </c>
      <c r="K161" s="33" t="s">
        <v>192</v>
      </c>
      <c r="L161" s="31">
        <v>5148.95</v>
      </c>
      <c r="M161" s="31">
        <v>2000</v>
      </c>
      <c r="N161" s="33" t="s">
        <v>46</v>
      </c>
      <c r="O161" s="49" t="s">
        <v>211</v>
      </c>
      <c r="P161" s="31" t="s">
        <v>42</v>
      </c>
      <c r="Q161" s="31" t="s">
        <v>42</v>
      </c>
      <c r="R161" s="31" t="s">
        <v>42</v>
      </c>
      <c r="S161" s="31" t="s">
        <v>42</v>
      </c>
      <c r="T161" s="31" t="s">
        <v>42</v>
      </c>
      <c r="U161" s="31" t="s">
        <v>42</v>
      </c>
      <c r="V161" s="31" t="s">
        <v>42</v>
      </c>
      <c r="W161" s="31"/>
      <c r="X161" s="33" t="s">
        <v>48</v>
      </c>
      <c r="Y161" s="33" t="s">
        <v>886</v>
      </c>
      <c r="Z161" s="31">
        <v>1359</v>
      </c>
      <c r="AA161" s="31">
        <v>3500</v>
      </c>
      <c r="AB161" s="33" t="s">
        <v>889</v>
      </c>
      <c r="AC161" s="61" t="s">
        <v>48</v>
      </c>
      <c r="AD161" s="31" t="s">
        <v>199</v>
      </c>
      <c r="AE161" s="31"/>
      <c r="AF161" s="31" t="s">
        <v>105</v>
      </c>
      <c r="AG161" s="49"/>
      <c r="AH161" s="49"/>
      <c r="AI161" s="31" t="s">
        <v>594</v>
      </c>
    </row>
    <row r="162" s="4" customFormat="1" ht="100" customHeight="1" spans="1:35">
      <c r="A162" s="23"/>
      <c r="B162" s="35" t="s">
        <v>890</v>
      </c>
      <c r="C162" s="33" t="s">
        <v>891</v>
      </c>
      <c r="D162" s="34" t="s">
        <v>40</v>
      </c>
      <c r="E162" s="36"/>
      <c r="F162" s="33" t="s">
        <v>350</v>
      </c>
      <c r="G162" s="33" t="s">
        <v>38</v>
      </c>
      <c r="H162" s="33" t="s">
        <v>108</v>
      </c>
      <c r="I162" s="33" t="s">
        <v>43</v>
      </c>
      <c r="J162" s="45" t="s">
        <v>892</v>
      </c>
      <c r="K162" s="33" t="s">
        <v>353</v>
      </c>
      <c r="L162" s="31">
        <v>1500</v>
      </c>
      <c r="M162" s="31">
        <v>1500</v>
      </c>
      <c r="N162" s="33" t="s">
        <v>91</v>
      </c>
      <c r="O162" s="49" t="s">
        <v>211</v>
      </c>
      <c r="P162" s="31">
        <v>6</v>
      </c>
      <c r="Q162" s="31" t="s">
        <v>42</v>
      </c>
      <c r="R162" s="31">
        <v>100</v>
      </c>
      <c r="S162" s="31" t="s">
        <v>42</v>
      </c>
      <c r="T162" s="31" t="s">
        <v>42</v>
      </c>
      <c r="U162" s="31" t="s">
        <v>42</v>
      </c>
      <c r="V162" s="31" t="s">
        <v>42</v>
      </c>
      <c r="W162" s="31">
        <v>2000</v>
      </c>
      <c r="X162" s="33"/>
      <c r="Y162" s="49"/>
      <c r="Z162" s="45"/>
      <c r="AA162" s="45"/>
      <c r="AB162" s="66"/>
      <c r="AC162" s="31"/>
      <c r="AD162" s="31" t="s">
        <v>94</v>
      </c>
      <c r="AE162" s="31" t="s">
        <v>70</v>
      </c>
      <c r="AF162" s="31" t="s">
        <v>52</v>
      </c>
      <c r="AG162" s="31"/>
      <c r="AH162" s="31"/>
      <c r="AI162" s="31" t="s">
        <v>229</v>
      </c>
    </row>
    <row r="163" s="4" customFormat="1" ht="100" customHeight="1" spans="1:35">
      <c r="A163" s="23"/>
      <c r="B163" s="35" t="s">
        <v>893</v>
      </c>
      <c r="C163" s="33" t="s">
        <v>894</v>
      </c>
      <c r="D163" s="34" t="s">
        <v>40</v>
      </c>
      <c r="E163" s="36"/>
      <c r="F163" s="33" t="s">
        <v>350</v>
      </c>
      <c r="G163" s="33" t="s">
        <v>38</v>
      </c>
      <c r="H163" s="33" t="s">
        <v>108</v>
      </c>
      <c r="I163" s="33" t="s">
        <v>43</v>
      </c>
      <c r="J163" s="45" t="s">
        <v>895</v>
      </c>
      <c r="K163" s="33" t="s">
        <v>353</v>
      </c>
      <c r="L163" s="31">
        <v>16000</v>
      </c>
      <c r="M163" s="31">
        <v>3000</v>
      </c>
      <c r="N163" s="33" t="s">
        <v>91</v>
      </c>
      <c r="O163" s="49" t="s">
        <v>896</v>
      </c>
      <c r="P163" s="31" t="s">
        <v>42</v>
      </c>
      <c r="Q163" s="31" t="s">
        <v>42</v>
      </c>
      <c r="R163" s="31">
        <v>80</v>
      </c>
      <c r="S163" s="31" t="s">
        <v>42</v>
      </c>
      <c r="T163" s="31" t="s">
        <v>42</v>
      </c>
      <c r="U163" s="31" t="s">
        <v>42</v>
      </c>
      <c r="V163" s="31" t="s">
        <v>42</v>
      </c>
      <c r="W163" s="31">
        <v>1000</v>
      </c>
      <c r="X163" s="33"/>
      <c r="Y163" s="49"/>
      <c r="Z163" s="45"/>
      <c r="AA163" s="45"/>
      <c r="AB163" s="66"/>
      <c r="AC163" s="31"/>
      <c r="AD163" s="31" t="s">
        <v>157</v>
      </c>
      <c r="AE163" s="31" t="s">
        <v>52</v>
      </c>
      <c r="AF163" s="69">
        <v>45992</v>
      </c>
      <c r="AG163" s="69"/>
      <c r="AH163" s="31"/>
      <c r="AI163" s="31" t="s">
        <v>897</v>
      </c>
    </row>
    <row r="164" s="4" customFormat="1" ht="100" customHeight="1" spans="1:35">
      <c r="A164" s="31"/>
      <c r="B164" s="35" t="s">
        <v>898</v>
      </c>
      <c r="C164" s="33" t="s">
        <v>899</v>
      </c>
      <c r="D164" s="34" t="s">
        <v>40</v>
      </c>
      <c r="E164" s="31"/>
      <c r="F164" s="33" t="s">
        <v>350</v>
      </c>
      <c r="G164" s="33" t="s">
        <v>900</v>
      </c>
      <c r="H164" s="31"/>
      <c r="I164" s="33" t="s">
        <v>360</v>
      </c>
      <c r="J164" s="49" t="s">
        <v>901</v>
      </c>
      <c r="K164" s="33" t="s">
        <v>192</v>
      </c>
      <c r="L164" s="31">
        <v>5600</v>
      </c>
      <c r="M164" s="31">
        <v>1800</v>
      </c>
      <c r="N164" s="33" t="s">
        <v>91</v>
      </c>
      <c r="O164" s="49" t="s">
        <v>211</v>
      </c>
      <c r="P164" s="31" t="s">
        <v>42</v>
      </c>
      <c r="Q164" s="31" t="s">
        <v>42</v>
      </c>
      <c r="R164" s="31" t="s">
        <v>42</v>
      </c>
      <c r="S164" s="31" t="s">
        <v>42</v>
      </c>
      <c r="T164" s="31" t="s">
        <v>42</v>
      </c>
      <c r="U164" s="31" t="s">
        <v>42</v>
      </c>
      <c r="V164" s="31" t="s">
        <v>42</v>
      </c>
      <c r="W164" s="31"/>
      <c r="X164" s="33" t="s">
        <v>48</v>
      </c>
      <c r="Y164" s="33" t="s">
        <v>902</v>
      </c>
      <c r="Z164" s="31">
        <v>4417</v>
      </c>
      <c r="AA164" s="31">
        <v>4417</v>
      </c>
      <c r="AB164" s="76" t="s">
        <v>903</v>
      </c>
      <c r="AC164" s="63" t="s">
        <v>48</v>
      </c>
      <c r="AD164" s="69" t="s">
        <v>199</v>
      </c>
      <c r="AE164" s="69" t="s">
        <v>111</v>
      </c>
      <c r="AF164" s="69" t="s">
        <v>52</v>
      </c>
      <c r="AG164" s="63" t="s">
        <v>42</v>
      </c>
      <c r="AH164" s="63" t="s">
        <v>904</v>
      </c>
      <c r="AI164" s="45" t="s">
        <v>905</v>
      </c>
    </row>
    <row r="165" s="4" customFormat="1" ht="100" customHeight="1" spans="1:35">
      <c r="A165" s="23"/>
      <c r="B165" s="35" t="s">
        <v>906</v>
      </c>
      <c r="C165" s="33" t="s">
        <v>907</v>
      </c>
      <c r="D165" s="34" t="s">
        <v>40</v>
      </c>
      <c r="E165" s="31"/>
      <c r="F165" s="33" t="s">
        <v>350</v>
      </c>
      <c r="G165" s="33" t="s">
        <v>359</v>
      </c>
      <c r="H165" s="31"/>
      <c r="I165" s="33" t="s">
        <v>360</v>
      </c>
      <c r="J165" s="49" t="s">
        <v>908</v>
      </c>
      <c r="K165" s="33" t="s">
        <v>353</v>
      </c>
      <c r="L165" s="130">
        <v>2500</v>
      </c>
      <c r="M165" s="130">
        <v>2350</v>
      </c>
      <c r="N165" s="33" t="s">
        <v>91</v>
      </c>
      <c r="O165" s="49" t="s">
        <v>211</v>
      </c>
      <c r="P165" s="31">
        <v>118.5</v>
      </c>
      <c r="Q165" s="31" t="s">
        <v>42</v>
      </c>
      <c r="R165" s="31" t="s">
        <v>42</v>
      </c>
      <c r="S165" s="31" t="s">
        <v>42</v>
      </c>
      <c r="T165" s="31" t="s">
        <v>42</v>
      </c>
      <c r="U165" s="31" t="s">
        <v>42</v>
      </c>
      <c r="V165" s="31" t="s">
        <v>42</v>
      </c>
      <c r="W165" s="31">
        <v>632.79</v>
      </c>
      <c r="X165" s="33" t="s">
        <v>48</v>
      </c>
      <c r="Y165" s="33" t="s">
        <v>909</v>
      </c>
      <c r="Z165" s="94">
        <v>2574</v>
      </c>
      <c r="AA165" s="94">
        <v>2574</v>
      </c>
      <c r="AB165" s="76" t="s">
        <v>910</v>
      </c>
      <c r="AC165" s="61" t="s">
        <v>48</v>
      </c>
      <c r="AD165" s="69" t="s">
        <v>199</v>
      </c>
      <c r="AE165" s="69" t="s">
        <v>93</v>
      </c>
      <c r="AF165" s="31" t="s">
        <v>52</v>
      </c>
      <c r="AG165" s="33" t="s">
        <v>911</v>
      </c>
      <c r="AH165" s="31"/>
      <c r="AI165" s="69" t="s">
        <v>905</v>
      </c>
    </row>
    <row r="166" s="4" customFormat="1" ht="100" customHeight="1" spans="1:35">
      <c r="A166" s="23"/>
      <c r="B166" s="35" t="s">
        <v>912</v>
      </c>
      <c r="C166" s="33" t="s">
        <v>913</v>
      </c>
      <c r="D166" s="34" t="s">
        <v>40</v>
      </c>
      <c r="E166" s="31"/>
      <c r="F166" s="33" t="s">
        <v>350</v>
      </c>
      <c r="G166" s="33" t="s">
        <v>359</v>
      </c>
      <c r="H166" s="31"/>
      <c r="I166" s="33" t="s">
        <v>360</v>
      </c>
      <c r="J166" s="45" t="s">
        <v>914</v>
      </c>
      <c r="K166" s="33" t="s">
        <v>353</v>
      </c>
      <c r="L166" s="130">
        <v>620</v>
      </c>
      <c r="M166" s="130">
        <v>620</v>
      </c>
      <c r="N166" s="33" t="s">
        <v>91</v>
      </c>
      <c r="O166" s="49" t="s">
        <v>211</v>
      </c>
      <c r="P166" s="31">
        <v>12</v>
      </c>
      <c r="Q166" s="31" t="s">
        <v>42</v>
      </c>
      <c r="R166" s="31" t="s">
        <v>42</v>
      </c>
      <c r="S166" s="31" t="s">
        <v>42</v>
      </c>
      <c r="T166" s="31" t="s">
        <v>42</v>
      </c>
      <c r="U166" s="31" t="s">
        <v>42</v>
      </c>
      <c r="V166" s="31" t="s">
        <v>42</v>
      </c>
      <c r="W166" s="31">
        <v>64.08</v>
      </c>
      <c r="X166" s="33"/>
      <c r="Y166" s="49"/>
      <c r="Z166" s="45"/>
      <c r="AA166" s="31">
        <v>200</v>
      </c>
      <c r="AB166" s="76" t="s">
        <v>915</v>
      </c>
      <c r="AC166" s="63" t="s">
        <v>48</v>
      </c>
      <c r="AD166" s="69" t="s">
        <v>199</v>
      </c>
      <c r="AE166" s="69" t="s">
        <v>93</v>
      </c>
      <c r="AF166" s="31" t="s">
        <v>52</v>
      </c>
      <c r="AG166" s="33" t="s">
        <v>916</v>
      </c>
      <c r="AH166" s="31"/>
      <c r="AI166" s="69" t="s">
        <v>905</v>
      </c>
    </row>
    <row r="167" s="4" customFormat="1" ht="100" customHeight="1" spans="1:35">
      <c r="A167" s="23"/>
      <c r="B167" s="35" t="s">
        <v>917</v>
      </c>
      <c r="C167" s="33" t="s">
        <v>918</v>
      </c>
      <c r="D167" s="34" t="s">
        <v>40</v>
      </c>
      <c r="E167" s="31"/>
      <c r="F167" s="33" t="s">
        <v>350</v>
      </c>
      <c r="G167" s="33" t="s">
        <v>359</v>
      </c>
      <c r="H167" s="31"/>
      <c r="I167" s="33" t="s">
        <v>360</v>
      </c>
      <c r="J167" s="45" t="s">
        <v>919</v>
      </c>
      <c r="K167" s="33" t="s">
        <v>353</v>
      </c>
      <c r="L167" s="31">
        <v>1703.51</v>
      </c>
      <c r="M167" s="31">
        <v>700</v>
      </c>
      <c r="N167" s="33" t="s">
        <v>91</v>
      </c>
      <c r="O167" s="49" t="s">
        <v>920</v>
      </c>
      <c r="P167" s="31" t="s">
        <v>42</v>
      </c>
      <c r="Q167" s="31" t="s">
        <v>42</v>
      </c>
      <c r="R167" s="31" t="s">
        <v>42</v>
      </c>
      <c r="S167" s="31" t="s">
        <v>42</v>
      </c>
      <c r="T167" s="31" t="s">
        <v>42</v>
      </c>
      <c r="U167" s="31" t="s">
        <v>42</v>
      </c>
      <c r="V167" s="31" t="s">
        <v>42</v>
      </c>
      <c r="W167" s="31"/>
      <c r="X167" s="33"/>
      <c r="Y167" s="49"/>
      <c r="Z167" s="45"/>
      <c r="AA167" s="31">
        <v>5</v>
      </c>
      <c r="AB167" s="76" t="s">
        <v>921</v>
      </c>
      <c r="AC167" s="69"/>
      <c r="AD167" s="69" t="s">
        <v>199</v>
      </c>
      <c r="AE167" s="31" t="s">
        <v>93</v>
      </c>
      <c r="AF167" s="69">
        <v>45992</v>
      </c>
      <c r="AG167" s="69"/>
      <c r="AH167" s="31"/>
      <c r="AI167" s="31" t="s">
        <v>514</v>
      </c>
    </row>
    <row r="168" s="4" customFormat="1" ht="100" customHeight="1" spans="1:35">
      <c r="A168" s="23"/>
      <c r="B168" s="35" t="s">
        <v>922</v>
      </c>
      <c r="C168" s="33" t="s">
        <v>923</v>
      </c>
      <c r="D168" s="34" t="s">
        <v>40</v>
      </c>
      <c r="E168" s="31"/>
      <c r="F168" s="33" t="s">
        <v>350</v>
      </c>
      <c r="G168" s="33" t="s">
        <v>483</v>
      </c>
      <c r="H168" s="31"/>
      <c r="I168" s="33" t="s">
        <v>484</v>
      </c>
      <c r="J168" s="49" t="s">
        <v>924</v>
      </c>
      <c r="K168" s="33" t="s">
        <v>353</v>
      </c>
      <c r="L168" s="31">
        <v>1015</v>
      </c>
      <c r="M168" s="31">
        <v>1015</v>
      </c>
      <c r="N168" s="33" t="s">
        <v>91</v>
      </c>
      <c r="O168" s="54" t="s">
        <v>211</v>
      </c>
      <c r="P168" s="31" t="s">
        <v>42</v>
      </c>
      <c r="Q168" s="31" t="s">
        <v>42</v>
      </c>
      <c r="R168" s="31" t="s">
        <v>42</v>
      </c>
      <c r="S168" s="31" t="s">
        <v>42</v>
      </c>
      <c r="T168" s="31" t="s">
        <v>42</v>
      </c>
      <c r="U168" s="31" t="s">
        <v>42</v>
      </c>
      <c r="V168" s="31" t="s">
        <v>42</v>
      </c>
      <c r="W168" s="31"/>
      <c r="X168" s="61"/>
      <c r="Y168" s="61"/>
      <c r="Z168" s="73"/>
      <c r="AA168" s="118" t="s">
        <v>925</v>
      </c>
      <c r="AB168" s="140" t="s">
        <v>926</v>
      </c>
      <c r="AC168" s="73"/>
      <c r="AD168" s="73" t="s">
        <v>111</v>
      </c>
      <c r="AE168" s="31" t="s">
        <v>94</v>
      </c>
      <c r="AF168" s="31" t="s">
        <v>99</v>
      </c>
      <c r="AG168" s="31" t="s">
        <v>42</v>
      </c>
      <c r="AH168" s="31" t="s">
        <v>42</v>
      </c>
      <c r="AI168" s="31" t="s">
        <v>927</v>
      </c>
    </row>
    <row r="169" s="4" customFormat="1" ht="100" customHeight="1" spans="1:35">
      <c r="A169" s="23"/>
      <c r="B169" s="35" t="s">
        <v>928</v>
      </c>
      <c r="C169" s="33" t="s">
        <v>929</v>
      </c>
      <c r="D169" s="34" t="s">
        <v>40</v>
      </c>
      <c r="E169" s="31"/>
      <c r="F169" s="33" t="s">
        <v>350</v>
      </c>
      <c r="G169" s="33" t="s">
        <v>483</v>
      </c>
      <c r="H169" s="31"/>
      <c r="I169" s="33" t="s">
        <v>484</v>
      </c>
      <c r="J169" s="45" t="s">
        <v>930</v>
      </c>
      <c r="K169" s="33" t="s">
        <v>353</v>
      </c>
      <c r="L169" s="31">
        <v>1700</v>
      </c>
      <c r="M169" s="31">
        <v>520</v>
      </c>
      <c r="N169" s="33" t="s">
        <v>91</v>
      </c>
      <c r="O169" s="49" t="s">
        <v>211</v>
      </c>
      <c r="P169" s="131" t="s">
        <v>931</v>
      </c>
      <c r="Q169" s="31" t="s">
        <v>42</v>
      </c>
      <c r="R169" s="31" t="s">
        <v>42</v>
      </c>
      <c r="S169" s="31" t="s">
        <v>42</v>
      </c>
      <c r="T169" s="31" t="s">
        <v>42</v>
      </c>
      <c r="U169" s="31" t="s">
        <v>42</v>
      </c>
      <c r="V169" s="31" t="s">
        <v>42</v>
      </c>
      <c r="W169" s="31">
        <v>12</v>
      </c>
      <c r="X169" s="61"/>
      <c r="Y169" s="61"/>
      <c r="Z169" s="73"/>
      <c r="AA169" s="118" t="s">
        <v>932</v>
      </c>
      <c r="AB169" s="140" t="s">
        <v>933</v>
      </c>
      <c r="AC169" s="33" t="s">
        <v>48</v>
      </c>
      <c r="AD169" s="73" t="s">
        <v>111</v>
      </c>
      <c r="AE169" s="31" t="s">
        <v>94</v>
      </c>
      <c r="AF169" s="31" t="s">
        <v>206</v>
      </c>
      <c r="AG169" s="31" t="s">
        <v>42</v>
      </c>
      <c r="AH169" s="31" t="s">
        <v>42</v>
      </c>
      <c r="AI169" s="31" t="s">
        <v>934</v>
      </c>
    </row>
    <row r="170" s="4" customFormat="1" ht="100" customHeight="1" spans="1:35">
      <c r="A170" s="23"/>
      <c r="B170" s="35" t="s">
        <v>935</v>
      </c>
      <c r="C170" s="33" t="s">
        <v>936</v>
      </c>
      <c r="D170" s="34" t="s">
        <v>40</v>
      </c>
      <c r="E170" s="31"/>
      <c r="F170" s="33" t="s">
        <v>350</v>
      </c>
      <c r="G170" s="33" t="s">
        <v>483</v>
      </c>
      <c r="H170" s="31"/>
      <c r="I170" s="33" t="s">
        <v>484</v>
      </c>
      <c r="J170" s="49" t="s">
        <v>937</v>
      </c>
      <c r="K170" s="33" t="s">
        <v>353</v>
      </c>
      <c r="L170" s="31">
        <v>3260</v>
      </c>
      <c r="M170" s="31">
        <v>620</v>
      </c>
      <c r="N170" s="33" t="s">
        <v>91</v>
      </c>
      <c r="O170" s="49" t="s">
        <v>211</v>
      </c>
      <c r="P170" s="31" t="s">
        <v>42</v>
      </c>
      <c r="Q170" s="31" t="s">
        <v>42</v>
      </c>
      <c r="R170" s="31" t="s">
        <v>42</v>
      </c>
      <c r="S170" s="31" t="s">
        <v>42</v>
      </c>
      <c r="T170" s="31" t="s">
        <v>42</v>
      </c>
      <c r="U170" s="31" t="s">
        <v>42</v>
      </c>
      <c r="V170" s="31" t="s">
        <v>42</v>
      </c>
      <c r="W170" s="31"/>
      <c r="X170" s="61"/>
      <c r="Y170" s="61"/>
      <c r="Z170" s="73"/>
      <c r="AA170" s="118" t="s">
        <v>932</v>
      </c>
      <c r="AB170" s="66" t="s">
        <v>938</v>
      </c>
      <c r="AC170" s="61" t="s">
        <v>48</v>
      </c>
      <c r="AD170" s="73" t="s">
        <v>93</v>
      </c>
      <c r="AE170" s="31" t="s">
        <v>70</v>
      </c>
      <c r="AF170" s="31" t="s">
        <v>52</v>
      </c>
      <c r="AG170" s="31" t="s">
        <v>42</v>
      </c>
      <c r="AH170" s="31" t="s">
        <v>42</v>
      </c>
      <c r="AI170" s="31" t="s">
        <v>95</v>
      </c>
    </row>
    <row r="171" s="4" customFormat="1" ht="100" customHeight="1" spans="1:35">
      <c r="A171" s="23"/>
      <c r="B171" s="35" t="s">
        <v>939</v>
      </c>
      <c r="C171" s="33" t="s">
        <v>940</v>
      </c>
      <c r="D171" s="34" t="s">
        <v>40</v>
      </c>
      <c r="E171" s="31"/>
      <c r="F171" s="33" t="s">
        <v>350</v>
      </c>
      <c r="G171" s="33" t="s">
        <v>559</v>
      </c>
      <c r="H171" s="31"/>
      <c r="I171" s="33" t="s">
        <v>560</v>
      </c>
      <c r="J171" s="45" t="s">
        <v>941</v>
      </c>
      <c r="K171" s="33" t="s">
        <v>353</v>
      </c>
      <c r="L171" s="31">
        <v>6000</v>
      </c>
      <c r="M171" s="31">
        <v>1000</v>
      </c>
      <c r="N171" s="33" t="s">
        <v>91</v>
      </c>
      <c r="O171" s="49" t="s">
        <v>942</v>
      </c>
      <c r="P171" s="31">
        <v>2</v>
      </c>
      <c r="Q171" s="31" t="s">
        <v>42</v>
      </c>
      <c r="R171" s="31" t="s">
        <v>42</v>
      </c>
      <c r="S171" s="31" t="s">
        <v>42</v>
      </c>
      <c r="T171" s="31" t="s">
        <v>42</v>
      </c>
      <c r="U171" s="31" t="s">
        <v>42</v>
      </c>
      <c r="V171" s="31" t="s">
        <v>42</v>
      </c>
      <c r="W171" s="31">
        <v>10</v>
      </c>
      <c r="X171" s="33"/>
      <c r="Y171" s="49"/>
      <c r="Z171" s="45"/>
      <c r="AA171" s="45"/>
      <c r="AB171" s="66" t="s">
        <v>943</v>
      </c>
      <c r="AC171" s="31"/>
      <c r="AD171" s="31" t="s">
        <v>105</v>
      </c>
      <c r="AE171" s="69" t="s">
        <v>99</v>
      </c>
      <c r="AF171" s="69">
        <v>46357</v>
      </c>
      <c r="AG171" s="69"/>
      <c r="AH171" s="31"/>
      <c r="AI171" s="31" t="s">
        <v>944</v>
      </c>
    </row>
    <row r="172" s="4" customFormat="1" ht="100" customHeight="1" spans="1:35">
      <c r="A172" s="23"/>
      <c r="B172" s="35" t="s">
        <v>945</v>
      </c>
      <c r="C172" s="33" t="s">
        <v>946</v>
      </c>
      <c r="D172" s="34" t="s">
        <v>40</v>
      </c>
      <c r="E172" s="31"/>
      <c r="F172" s="33" t="s">
        <v>350</v>
      </c>
      <c r="G172" s="33" t="s">
        <v>559</v>
      </c>
      <c r="H172" s="31"/>
      <c r="I172" s="33" t="s">
        <v>560</v>
      </c>
      <c r="J172" s="45" t="s">
        <v>947</v>
      </c>
      <c r="K172" s="33" t="s">
        <v>353</v>
      </c>
      <c r="L172" s="31">
        <v>2219.15</v>
      </c>
      <c r="M172" s="31">
        <v>500</v>
      </c>
      <c r="N172" s="33" t="s">
        <v>91</v>
      </c>
      <c r="O172" s="49" t="s">
        <v>948</v>
      </c>
      <c r="P172" s="31" t="s">
        <v>42</v>
      </c>
      <c r="Q172" s="31" t="s">
        <v>42</v>
      </c>
      <c r="R172" s="31" t="s">
        <v>42</v>
      </c>
      <c r="S172" s="31" t="s">
        <v>42</v>
      </c>
      <c r="T172" s="31" t="s">
        <v>42</v>
      </c>
      <c r="U172" s="31" t="s">
        <v>42</v>
      </c>
      <c r="V172" s="31" t="s">
        <v>42</v>
      </c>
      <c r="W172" s="31"/>
      <c r="X172" s="33"/>
      <c r="Y172" s="49"/>
      <c r="Z172" s="45"/>
      <c r="AA172" s="45"/>
      <c r="AB172" s="66" t="s">
        <v>949</v>
      </c>
      <c r="AC172" s="31"/>
      <c r="AD172" s="31" t="s">
        <v>105</v>
      </c>
      <c r="AE172" s="69" t="s">
        <v>99</v>
      </c>
      <c r="AF172" s="69">
        <v>46357</v>
      </c>
      <c r="AG172" s="69"/>
      <c r="AH172" s="31"/>
      <c r="AI172" s="31" t="s">
        <v>944</v>
      </c>
    </row>
    <row r="173" s="4" customFormat="1" ht="100" customHeight="1" spans="1:35">
      <c r="A173" s="23"/>
      <c r="B173" s="35" t="s">
        <v>950</v>
      </c>
      <c r="C173" s="33" t="s">
        <v>951</v>
      </c>
      <c r="D173" s="34" t="s">
        <v>40</v>
      </c>
      <c r="E173" s="31"/>
      <c r="F173" s="33" t="s">
        <v>350</v>
      </c>
      <c r="G173" s="33" t="s">
        <v>559</v>
      </c>
      <c r="H173" s="31"/>
      <c r="I173" s="33" t="s">
        <v>560</v>
      </c>
      <c r="J173" s="45" t="s">
        <v>952</v>
      </c>
      <c r="K173" s="33" t="s">
        <v>353</v>
      </c>
      <c r="L173" s="31">
        <v>2427.39</v>
      </c>
      <c r="M173" s="31">
        <v>500</v>
      </c>
      <c r="N173" s="33" t="s">
        <v>91</v>
      </c>
      <c r="O173" s="49" t="s">
        <v>953</v>
      </c>
      <c r="P173" s="31" t="s">
        <v>42</v>
      </c>
      <c r="Q173" s="31" t="s">
        <v>42</v>
      </c>
      <c r="R173" s="31" t="s">
        <v>42</v>
      </c>
      <c r="S173" s="31" t="s">
        <v>42</v>
      </c>
      <c r="T173" s="31" t="s">
        <v>42</v>
      </c>
      <c r="U173" s="31" t="s">
        <v>42</v>
      </c>
      <c r="V173" s="31" t="s">
        <v>42</v>
      </c>
      <c r="W173" s="31"/>
      <c r="X173" s="33"/>
      <c r="Y173" s="49"/>
      <c r="Z173" s="45"/>
      <c r="AA173" s="45"/>
      <c r="AB173" s="66" t="s">
        <v>943</v>
      </c>
      <c r="AC173" s="31"/>
      <c r="AD173" s="31" t="s">
        <v>105</v>
      </c>
      <c r="AE173" s="69" t="s">
        <v>99</v>
      </c>
      <c r="AF173" s="69">
        <v>46357</v>
      </c>
      <c r="AG173" s="69"/>
      <c r="AH173" s="31"/>
      <c r="AI173" s="31" t="s">
        <v>944</v>
      </c>
    </row>
    <row r="174" s="4" customFormat="1" ht="100" customHeight="1" spans="1:35">
      <c r="A174" s="23"/>
      <c r="B174" s="35" t="s">
        <v>954</v>
      </c>
      <c r="C174" s="33" t="s">
        <v>955</v>
      </c>
      <c r="D174" s="34" t="s">
        <v>40</v>
      </c>
      <c r="E174" s="31"/>
      <c r="F174" s="33" t="s">
        <v>350</v>
      </c>
      <c r="G174" s="33" t="s">
        <v>600</v>
      </c>
      <c r="H174" s="31"/>
      <c r="I174" s="33" t="s">
        <v>452</v>
      </c>
      <c r="J174" s="45" t="s">
        <v>956</v>
      </c>
      <c r="K174" s="33" t="s">
        <v>353</v>
      </c>
      <c r="L174" s="31">
        <v>6500</v>
      </c>
      <c r="M174" s="31">
        <v>3200</v>
      </c>
      <c r="N174" s="33" t="s">
        <v>91</v>
      </c>
      <c r="O174" s="48" t="s">
        <v>957</v>
      </c>
      <c r="P174" s="31">
        <v>5</v>
      </c>
      <c r="Q174" s="31" t="s">
        <v>42</v>
      </c>
      <c r="R174" s="31" t="s">
        <v>42</v>
      </c>
      <c r="S174" s="31" t="s">
        <v>42</v>
      </c>
      <c r="T174" s="31" t="s">
        <v>42</v>
      </c>
      <c r="U174" s="31" t="s">
        <v>42</v>
      </c>
      <c r="V174" s="31" t="s">
        <v>42</v>
      </c>
      <c r="W174" s="31">
        <v>20</v>
      </c>
      <c r="X174" s="132"/>
      <c r="Y174" s="141"/>
      <c r="Z174" s="142"/>
      <c r="AA174" s="4">
        <v>100</v>
      </c>
      <c r="AB174" s="66" t="s">
        <v>958</v>
      </c>
      <c r="AC174" s="110"/>
      <c r="AD174" s="110" t="s">
        <v>70</v>
      </c>
      <c r="AE174" s="97" t="s">
        <v>105</v>
      </c>
      <c r="AF174" s="69">
        <v>45809</v>
      </c>
      <c r="AG174" s="63" t="s">
        <v>959</v>
      </c>
      <c r="AH174" s="31"/>
      <c r="AI174" s="31" t="s">
        <v>960</v>
      </c>
    </row>
    <row r="175" s="4" customFormat="1" ht="100" customHeight="1" spans="1:35">
      <c r="A175" s="23"/>
      <c r="B175" s="35" t="s">
        <v>961</v>
      </c>
      <c r="C175" s="33" t="s">
        <v>962</v>
      </c>
      <c r="D175" s="34" t="s">
        <v>40</v>
      </c>
      <c r="E175" s="31"/>
      <c r="F175" s="33" t="s">
        <v>350</v>
      </c>
      <c r="G175" s="33" t="s">
        <v>383</v>
      </c>
      <c r="H175" s="31"/>
      <c r="I175" s="33" t="s">
        <v>351</v>
      </c>
      <c r="J175" s="49" t="s">
        <v>963</v>
      </c>
      <c r="K175" s="33" t="s">
        <v>353</v>
      </c>
      <c r="L175" s="31">
        <v>4800</v>
      </c>
      <c r="M175" s="31">
        <v>1000</v>
      </c>
      <c r="N175" s="33" t="s">
        <v>91</v>
      </c>
      <c r="O175" s="49" t="s">
        <v>964</v>
      </c>
      <c r="P175" s="31">
        <v>63.65</v>
      </c>
      <c r="Q175" s="31">
        <v>7</v>
      </c>
      <c r="R175" s="31">
        <v>41.9</v>
      </c>
      <c r="S175" s="31"/>
      <c r="T175" s="31"/>
      <c r="U175" s="31"/>
      <c r="V175" s="31">
        <v>41.9</v>
      </c>
      <c r="W175" s="31">
        <v>2500</v>
      </c>
      <c r="X175" s="33" t="s">
        <v>48</v>
      </c>
      <c r="Y175" s="49" t="s">
        <v>965</v>
      </c>
      <c r="Z175" s="31">
        <v>1035</v>
      </c>
      <c r="AA175" s="31">
        <v>1035</v>
      </c>
      <c r="AB175" s="66" t="s">
        <v>966</v>
      </c>
      <c r="AC175" s="33" t="s">
        <v>48</v>
      </c>
      <c r="AD175" s="31" t="s">
        <v>70</v>
      </c>
      <c r="AE175" s="31" t="s">
        <v>99</v>
      </c>
      <c r="AF175" s="69">
        <v>45992</v>
      </c>
      <c r="AG175" s="69"/>
      <c r="AH175" s="31"/>
      <c r="AI175" s="31" t="s">
        <v>135</v>
      </c>
    </row>
    <row r="176" s="4" customFormat="1" ht="120" customHeight="1" spans="1:35">
      <c r="A176" s="31">
        <f>A160+1</f>
        <v>77</v>
      </c>
      <c r="B176" s="32"/>
      <c r="C176" s="33" t="s">
        <v>967</v>
      </c>
      <c r="D176" s="34" t="s">
        <v>40</v>
      </c>
      <c r="E176" s="31"/>
      <c r="F176" s="33" t="s">
        <v>870</v>
      </c>
      <c r="G176" s="33" t="s">
        <v>398</v>
      </c>
      <c r="H176" s="31"/>
      <c r="I176" s="33" t="s">
        <v>360</v>
      </c>
      <c r="J176" s="49" t="s">
        <v>968</v>
      </c>
      <c r="K176" s="33" t="s">
        <v>353</v>
      </c>
      <c r="L176" s="31">
        <v>15000</v>
      </c>
      <c r="M176" s="31">
        <v>2000</v>
      </c>
      <c r="N176" s="33" t="s">
        <v>91</v>
      </c>
      <c r="O176" s="49"/>
      <c r="P176" s="31"/>
      <c r="Q176" s="31"/>
      <c r="R176" s="31"/>
      <c r="S176" s="31"/>
      <c r="T176" s="31"/>
      <c r="U176" s="31"/>
      <c r="V176" s="31"/>
      <c r="W176" s="31"/>
      <c r="X176" s="33"/>
      <c r="Y176" s="33"/>
      <c r="Z176" s="31"/>
      <c r="AA176" s="31"/>
      <c r="AB176" s="66" t="s">
        <v>969</v>
      </c>
      <c r="AC176" s="31"/>
      <c r="AD176" s="31" t="s">
        <v>99</v>
      </c>
      <c r="AE176" s="31" t="s">
        <v>157</v>
      </c>
      <c r="AF176" s="69">
        <v>46357</v>
      </c>
      <c r="AG176" s="69"/>
      <c r="AH176" s="69"/>
      <c r="AI176" s="31" t="s">
        <v>750</v>
      </c>
    </row>
    <row r="177" s="4" customFormat="1" ht="120" customHeight="1" spans="1:35">
      <c r="A177" s="31">
        <f>A176+1</f>
        <v>78</v>
      </c>
      <c r="B177" s="32"/>
      <c r="C177" s="33" t="s">
        <v>970</v>
      </c>
      <c r="D177" s="34" t="s">
        <v>40</v>
      </c>
      <c r="E177" s="31"/>
      <c r="F177" s="33" t="s">
        <v>971</v>
      </c>
      <c r="G177" s="33" t="s">
        <v>398</v>
      </c>
      <c r="H177" s="31"/>
      <c r="I177" s="33" t="s">
        <v>972</v>
      </c>
      <c r="J177" s="45" t="s">
        <v>973</v>
      </c>
      <c r="K177" s="33" t="s">
        <v>192</v>
      </c>
      <c r="L177" s="31">
        <f>SUM(L178:L183)</f>
        <v>13700</v>
      </c>
      <c r="M177" s="31">
        <f>SUM(M178:M183)</f>
        <v>9000</v>
      </c>
      <c r="N177" s="33" t="s">
        <v>91</v>
      </c>
      <c r="O177" s="49"/>
      <c r="P177" s="31"/>
      <c r="Q177" s="31"/>
      <c r="R177" s="31"/>
      <c r="S177" s="31"/>
      <c r="T177" s="31"/>
      <c r="U177" s="31"/>
      <c r="V177" s="31"/>
      <c r="W177" s="31"/>
      <c r="X177" s="33"/>
      <c r="Y177" s="33"/>
      <c r="Z177" s="31">
        <f>SUM(Z178:Z183)</f>
        <v>0</v>
      </c>
      <c r="AA177" s="31">
        <f>SUM(AA178:AA183)</f>
        <v>0</v>
      </c>
      <c r="AB177" s="33" t="s">
        <v>974</v>
      </c>
      <c r="AC177" s="31"/>
      <c r="AD177" s="31" t="s">
        <v>94</v>
      </c>
      <c r="AE177" s="31" t="s">
        <v>105</v>
      </c>
      <c r="AF177" s="69">
        <v>46447</v>
      </c>
      <c r="AG177" s="69"/>
      <c r="AH177" s="69"/>
      <c r="AI177" s="31" t="s">
        <v>975</v>
      </c>
    </row>
    <row r="178" s="4" customFormat="1" ht="100" customHeight="1" spans="1:35">
      <c r="A178" s="23"/>
      <c r="B178" s="35" t="s">
        <v>976</v>
      </c>
      <c r="C178" s="31" t="s">
        <v>977</v>
      </c>
      <c r="D178" s="34" t="s">
        <v>40</v>
      </c>
      <c r="E178" s="31"/>
      <c r="F178" s="33" t="s">
        <v>971</v>
      </c>
      <c r="G178" s="33" t="s">
        <v>398</v>
      </c>
      <c r="H178" s="31"/>
      <c r="I178" s="33" t="s">
        <v>978</v>
      </c>
      <c r="J178" s="45" t="s">
        <v>979</v>
      </c>
      <c r="K178" s="33" t="s">
        <v>192</v>
      </c>
      <c r="L178" s="31">
        <v>200</v>
      </c>
      <c r="M178" s="31">
        <v>200</v>
      </c>
      <c r="N178" s="33" t="s">
        <v>91</v>
      </c>
      <c r="O178" s="49" t="s">
        <v>211</v>
      </c>
      <c r="P178" s="31"/>
      <c r="Q178" s="31"/>
      <c r="R178" s="31"/>
      <c r="S178" s="31"/>
      <c r="T178" s="31"/>
      <c r="U178" s="31"/>
      <c r="V178" s="31"/>
      <c r="W178" s="31"/>
      <c r="X178" s="33"/>
      <c r="Y178" s="49"/>
      <c r="Z178" s="45"/>
      <c r="AA178" s="45"/>
      <c r="AB178" s="66"/>
      <c r="AC178" s="31"/>
      <c r="AD178" s="31" t="s">
        <v>70</v>
      </c>
      <c r="AE178" s="31" t="s">
        <v>105</v>
      </c>
      <c r="AF178" s="31" t="s">
        <v>157</v>
      </c>
      <c r="AG178" s="31"/>
      <c r="AH178" s="31"/>
      <c r="AI178" s="31" t="s">
        <v>980</v>
      </c>
    </row>
    <row r="179" s="4" customFormat="1" ht="100" customHeight="1" spans="1:35">
      <c r="A179" s="23"/>
      <c r="B179" s="35" t="s">
        <v>981</v>
      </c>
      <c r="C179" s="33" t="s">
        <v>982</v>
      </c>
      <c r="D179" s="34" t="s">
        <v>40</v>
      </c>
      <c r="E179" s="31"/>
      <c r="F179" s="33" t="s">
        <v>971</v>
      </c>
      <c r="G179" s="33" t="s">
        <v>398</v>
      </c>
      <c r="H179" s="31"/>
      <c r="I179" s="33" t="s">
        <v>978</v>
      </c>
      <c r="J179" s="45" t="s">
        <v>983</v>
      </c>
      <c r="K179" s="33" t="s">
        <v>192</v>
      </c>
      <c r="L179" s="31">
        <v>2500</v>
      </c>
      <c r="M179" s="31">
        <v>2000</v>
      </c>
      <c r="N179" s="33" t="s">
        <v>91</v>
      </c>
      <c r="O179" s="49" t="s">
        <v>211</v>
      </c>
      <c r="P179" s="31"/>
      <c r="Q179" s="31"/>
      <c r="R179" s="31"/>
      <c r="S179" s="31"/>
      <c r="T179" s="31"/>
      <c r="U179" s="31"/>
      <c r="V179" s="31"/>
      <c r="W179" s="31"/>
      <c r="X179" s="33"/>
      <c r="Y179" s="49"/>
      <c r="Z179" s="45"/>
      <c r="AA179" s="45"/>
      <c r="AB179" s="66"/>
      <c r="AC179" s="31"/>
      <c r="AD179" s="31" t="s">
        <v>93</v>
      </c>
      <c r="AE179" s="31" t="s">
        <v>70</v>
      </c>
      <c r="AF179" s="31" t="s">
        <v>52</v>
      </c>
      <c r="AG179" s="31"/>
      <c r="AH179" s="31"/>
      <c r="AI179" s="31" t="s">
        <v>95</v>
      </c>
    </row>
    <row r="180" s="4" customFormat="1" ht="100" customHeight="1" spans="1:35">
      <c r="A180" s="23"/>
      <c r="B180" s="35" t="s">
        <v>984</v>
      </c>
      <c r="C180" s="33" t="s">
        <v>985</v>
      </c>
      <c r="D180" s="34" t="s">
        <v>40</v>
      </c>
      <c r="E180" s="31"/>
      <c r="F180" s="33" t="s">
        <v>971</v>
      </c>
      <c r="G180" s="33" t="s">
        <v>398</v>
      </c>
      <c r="H180" s="31"/>
      <c r="I180" s="33" t="s">
        <v>978</v>
      </c>
      <c r="J180" s="45" t="s">
        <v>986</v>
      </c>
      <c r="K180" s="33" t="s">
        <v>192</v>
      </c>
      <c r="L180" s="31">
        <v>1500</v>
      </c>
      <c r="M180" s="31">
        <v>1000</v>
      </c>
      <c r="N180" s="33" t="s">
        <v>91</v>
      </c>
      <c r="O180" s="49" t="s">
        <v>211</v>
      </c>
      <c r="P180" s="31"/>
      <c r="Q180" s="31"/>
      <c r="R180" s="31"/>
      <c r="S180" s="31"/>
      <c r="T180" s="31"/>
      <c r="U180" s="31"/>
      <c r="V180" s="31"/>
      <c r="W180" s="31"/>
      <c r="X180" s="33"/>
      <c r="Y180" s="49"/>
      <c r="Z180" s="45"/>
      <c r="AA180" s="45"/>
      <c r="AB180" s="66"/>
      <c r="AC180" s="31"/>
      <c r="AD180" s="31" t="s">
        <v>70</v>
      </c>
      <c r="AE180" s="31" t="s">
        <v>105</v>
      </c>
      <c r="AF180" s="31" t="s">
        <v>52</v>
      </c>
      <c r="AG180" s="31"/>
      <c r="AH180" s="31"/>
      <c r="AI180" s="31" t="s">
        <v>100</v>
      </c>
    </row>
    <row r="181" s="4" customFormat="1" ht="100" customHeight="1" spans="1:35">
      <c r="A181" s="23"/>
      <c r="B181" s="35" t="s">
        <v>987</v>
      </c>
      <c r="C181" s="33" t="s">
        <v>988</v>
      </c>
      <c r="D181" s="34" t="s">
        <v>40</v>
      </c>
      <c r="E181" s="31"/>
      <c r="F181" s="33" t="s">
        <v>971</v>
      </c>
      <c r="G181" s="33" t="s">
        <v>398</v>
      </c>
      <c r="H181" s="31"/>
      <c r="I181" s="33" t="s">
        <v>978</v>
      </c>
      <c r="J181" s="45" t="s">
        <v>989</v>
      </c>
      <c r="K181" s="33" t="s">
        <v>192</v>
      </c>
      <c r="L181" s="31">
        <v>3500</v>
      </c>
      <c r="M181" s="31">
        <v>2500</v>
      </c>
      <c r="N181" s="33" t="s">
        <v>91</v>
      </c>
      <c r="O181" s="49" t="s">
        <v>990</v>
      </c>
      <c r="P181" s="31">
        <v>15</v>
      </c>
      <c r="Q181" s="31"/>
      <c r="R181" s="31"/>
      <c r="S181" s="31"/>
      <c r="T181" s="31"/>
      <c r="U181" s="31"/>
      <c r="V181" s="31">
        <v>15</v>
      </c>
      <c r="W181" s="31"/>
      <c r="X181" s="33"/>
      <c r="Y181" s="49"/>
      <c r="Z181" s="45"/>
      <c r="AA181" s="45"/>
      <c r="AB181" s="66"/>
      <c r="AC181" s="31"/>
      <c r="AD181" s="31" t="s">
        <v>93</v>
      </c>
      <c r="AE181" s="31" t="s">
        <v>70</v>
      </c>
      <c r="AF181" s="69">
        <v>45748</v>
      </c>
      <c r="AG181" s="69"/>
      <c r="AH181" s="69"/>
      <c r="AI181" s="31" t="s">
        <v>991</v>
      </c>
    </row>
    <row r="182" s="4" customFormat="1" ht="100" customHeight="1" spans="1:35">
      <c r="A182" s="23"/>
      <c r="B182" s="35" t="s">
        <v>992</v>
      </c>
      <c r="C182" s="33" t="s">
        <v>993</v>
      </c>
      <c r="D182" s="34" t="s">
        <v>40</v>
      </c>
      <c r="E182" s="31"/>
      <c r="F182" s="33" t="s">
        <v>971</v>
      </c>
      <c r="G182" s="33" t="s">
        <v>398</v>
      </c>
      <c r="H182" s="31"/>
      <c r="I182" s="33" t="s">
        <v>371</v>
      </c>
      <c r="J182" s="45" t="s">
        <v>994</v>
      </c>
      <c r="K182" s="33" t="s">
        <v>192</v>
      </c>
      <c r="L182" s="31">
        <v>2100</v>
      </c>
      <c r="M182" s="31">
        <v>1800</v>
      </c>
      <c r="N182" s="33" t="s">
        <v>91</v>
      </c>
      <c r="O182" s="49" t="s">
        <v>995</v>
      </c>
      <c r="P182" s="31">
        <v>10</v>
      </c>
      <c r="Q182" s="31"/>
      <c r="R182" s="31"/>
      <c r="S182" s="31"/>
      <c r="T182" s="31"/>
      <c r="U182" s="31"/>
      <c r="V182" s="31">
        <v>10</v>
      </c>
      <c r="W182" s="31"/>
      <c r="X182" s="33"/>
      <c r="Y182" s="49"/>
      <c r="Z182" s="45"/>
      <c r="AA182" s="45"/>
      <c r="AB182" s="66"/>
      <c r="AC182" s="31"/>
      <c r="AD182" s="31" t="s">
        <v>93</v>
      </c>
      <c r="AE182" s="31" t="s">
        <v>70</v>
      </c>
      <c r="AF182" s="69">
        <v>45748</v>
      </c>
      <c r="AG182" s="69"/>
      <c r="AH182" s="69"/>
      <c r="AI182" s="31" t="s">
        <v>991</v>
      </c>
    </row>
    <row r="183" s="4" customFormat="1" ht="100" customHeight="1" spans="1:35">
      <c r="A183" s="23"/>
      <c r="B183" s="35" t="s">
        <v>996</v>
      </c>
      <c r="C183" s="33" t="s">
        <v>997</v>
      </c>
      <c r="D183" s="34" t="s">
        <v>40</v>
      </c>
      <c r="E183" s="31"/>
      <c r="F183" s="33" t="s">
        <v>971</v>
      </c>
      <c r="G183" s="33" t="s">
        <v>398</v>
      </c>
      <c r="H183" s="31"/>
      <c r="I183" s="33" t="s">
        <v>998</v>
      </c>
      <c r="J183" s="45" t="s">
        <v>999</v>
      </c>
      <c r="K183" s="33" t="s">
        <v>192</v>
      </c>
      <c r="L183" s="31">
        <v>3900</v>
      </c>
      <c r="M183" s="31">
        <v>1500</v>
      </c>
      <c r="N183" s="33" t="s">
        <v>91</v>
      </c>
      <c r="O183" s="49" t="s">
        <v>1000</v>
      </c>
      <c r="P183" s="31">
        <v>20</v>
      </c>
      <c r="Q183" s="31"/>
      <c r="R183" s="31"/>
      <c r="S183" s="31"/>
      <c r="T183" s="31"/>
      <c r="U183" s="31"/>
      <c r="V183" s="31">
        <v>20</v>
      </c>
      <c r="W183" s="31"/>
      <c r="X183" s="33"/>
      <c r="Y183" s="49"/>
      <c r="Z183" s="45"/>
      <c r="AA183" s="45"/>
      <c r="AB183" s="66"/>
      <c r="AC183" s="31"/>
      <c r="AD183" s="31" t="s">
        <v>93</v>
      </c>
      <c r="AE183" s="31" t="s">
        <v>70</v>
      </c>
      <c r="AF183" s="69">
        <v>45689</v>
      </c>
      <c r="AG183" s="69"/>
      <c r="AH183" s="69"/>
      <c r="AI183" s="31" t="s">
        <v>1001</v>
      </c>
    </row>
    <row r="184" s="4" customFormat="1" ht="120" customHeight="1" spans="1:35">
      <c r="A184" s="31">
        <f>A177+1</f>
        <v>79</v>
      </c>
      <c r="B184" s="35"/>
      <c r="C184" s="33" t="s">
        <v>1002</v>
      </c>
      <c r="D184" s="34" t="s">
        <v>385</v>
      </c>
      <c r="E184" s="25"/>
      <c r="F184" s="33" t="s">
        <v>398</v>
      </c>
      <c r="G184" s="33" t="s">
        <v>1003</v>
      </c>
      <c r="H184" s="33" t="s">
        <v>398</v>
      </c>
      <c r="I184" s="33" t="s">
        <v>360</v>
      </c>
      <c r="J184" s="45" t="s">
        <v>42</v>
      </c>
      <c r="K184" s="33" t="s">
        <v>353</v>
      </c>
      <c r="L184" s="31">
        <v>500</v>
      </c>
      <c r="M184" s="31"/>
      <c r="N184" s="33" t="s">
        <v>186</v>
      </c>
      <c r="O184" s="49"/>
      <c r="P184" s="25"/>
      <c r="Q184" s="25"/>
      <c r="R184" s="25"/>
      <c r="S184" s="25"/>
      <c r="T184" s="25"/>
      <c r="U184" s="25"/>
      <c r="V184" s="25">
        <v>70</v>
      </c>
      <c r="W184" s="31">
        <v>350</v>
      </c>
      <c r="X184" s="33"/>
      <c r="Y184" s="49"/>
      <c r="Z184" s="45"/>
      <c r="AA184" s="45"/>
      <c r="AB184" s="66"/>
      <c r="AC184" s="31"/>
      <c r="AD184" s="31"/>
      <c r="AE184" s="31"/>
      <c r="AF184" s="31"/>
      <c r="AG184" s="31"/>
      <c r="AH184" s="31"/>
      <c r="AI184" s="31"/>
    </row>
    <row r="185" s="4" customFormat="1" ht="120" customHeight="1" spans="1:35">
      <c r="A185" s="31">
        <f t="shared" ref="A185:A186" si="8">A184+1</f>
        <v>80</v>
      </c>
      <c r="B185" s="32"/>
      <c r="C185" s="33" t="s">
        <v>1004</v>
      </c>
      <c r="D185" s="34" t="s">
        <v>40</v>
      </c>
      <c r="E185" s="31"/>
      <c r="F185" s="33" t="s">
        <v>719</v>
      </c>
      <c r="G185" s="33" t="s">
        <v>398</v>
      </c>
      <c r="H185" s="31"/>
      <c r="I185" s="33" t="s">
        <v>560</v>
      </c>
      <c r="J185" s="45" t="s">
        <v>42</v>
      </c>
      <c r="K185" s="33" t="s">
        <v>353</v>
      </c>
      <c r="L185" s="31"/>
      <c r="M185" s="31"/>
      <c r="N185" s="33" t="s">
        <v>186</v>
      </c>
      <c r="O185" s="49"/>
      <c r="P185" s="31"/>
      <c r="Q185" s="31"/>
      <c r="R185" s="31"/>
      <c r="S185" s="31"/>
      <c r="T185" s="31"/>
      <c r="U185" s="31"/>
      <c r="V185" s="31"/>
      <c r="W185" s="31"/>
      <c r="X185" s="33"/>
      <c r="Y185" s="49"/>
      <c r="Z185" s="45"/>
      <c r="AA185" s="45"/>
      <c r="AB185" s="66"/>
      <c r="AC185" s="31"/>
      <c r="AD185" s="31"/>
      <c r="AE185" s="31"/>
      <c r="AF185" s="31"/>
      <c r="AG185" s="31"/>
      <c r="AH185" s="31"/>
      <c r="AI185" s="31"/>
    </row>
    <row r="186" s="4" customFormat="1" ht="120" customHeight="1" spans="1:35">
      <c r="A186" s="31">
        <f t="shared" si="8"/>
        <v>81</v>
      </c>
      <c r="B186" s="32"/>
      <c r="C186" s="33" t="s">
        <v>1005</v>
      </c>
      <c r="D186" s="34" t="s">
        <v>40</v>
      </c>
      <c r="E186" s="31"/>
      <c r="F186" s="33" t="s">
        <v>350</v>
      </c>
      <c r="G186" s="33" t="s">
        <v>398</v>
      </c>
      <c r="H186" s="31"/>
      <c r="I186" s="33" t="s">
        <v>560</v>
      </c>
      <c r="J186" s="45" t="s">
        <v>42</v>
      </c>
      <c r="K186" s="33" t="s">
        <v>353</v>
      </c>
      <c r="L186" s="31"/>
      <c r="M186" s="31"/>
      <c r="N186" s="33" t="s">
        <v>186</v>
      </c>
      <c r="O186" s="49"/>
      <c r="P186" s="31"/>
      <c r="Q186" s="31"/>
      <c r="R186" s="31"/>
      <c r="S186" s="31"/>
      <c r="T186" s="31"/>
      <c r="U186" s="31"/>
      <c r="V186" s="31"/>
      <c r="W186" s="31"/>
      <c r="X186" s="33"/>
      <c r="Y186" s="49"/>
      <c r="Z186" s="45"/>
      <c r="AA186" s="45"/>
      <c r="AB186" s="66"/>
      <c r="AC186" s="31"/>
      <c r="AD186" s="31"/>
      <c r="AE186" s="31"/>
      <c r="AF186" s="31"/>
      <c r="AG186" s="31"/>
      <c r="AH186" s="31"/>
      <c r="AI186" s="31"/>
    </row>
    <row r="187" s="4" customFormat="1" ht="50" customHeight="1" spans="1:35">
      <c r="A187" s="27" t="s">
        <v>1006</v>
      </c>
      <c r="B187" s="28"/>
      <c r="C187" s="29"/>
      <c r="D187" s="30"/>
      <c r="E187" s="31"/>
      <c r="F187" s="31"/>
      <c r="G187" s="31"/>
      <c r="H187" s="31"/>
      <c r="I187" s="31"/>
      <c r="J187" s="45"/>
      <c r="K187" s="31"/>
      <c r="L187" s="23">
        <f>SUM(L188)</f>
        <v>10905</v>
      </c>
      <c r="M187" s="23">
        <f>SUM(M188)</f>
        <v>5000</v>
      </c>
      <c r="N187" s="31"/>
      <c r="O187" s="33"/>
      <c r="P187" s="31"/>
      <c r="Q187" s="31"/>
      <c r="R187" s="31"/>
      <c r="S187" s="31"/>
      <c r="T187" s="31"/>
      <c r="U187" s="31"/>
      <c r="V187" s="31"/>
      <c r="W187" s="31"/>
      <c r="X187" s="33"/>
      <c r="Y187" s="33"/>
      <c r="Z187" s="31">
        <f>SUM(Z188)</f>
        <v>0</v>
      </c>
      <c r="AA187" s="31">
        <f>SUM(AA188)</f>
        <v>0</v>
      </c>
      <c r="AB187" s="66"/>
      <c r="AC187" s="31"/>
      <c r="AD187" s="31"/>
      <c r="AE187" s="31"/>
      <c r="AF187" s="31"/>
      <c r="AG187" s="31"/>
      <c r="AH187" s="31"/>
      <c r="AI187" s="31"/>
    </row>
    <row r="188" s="4" customFormat="1" ht="120" customHeight="1" spans="1:35">
      <c r="A188" s="31">
        <f>A186+1</f>
        <v>82</v>
      </c>
      <c r="B188" s="32"/>
      <c r="C188" s="95" t="s">
        <v>1007</v>
      </c>
      <c r="D188" s="92" t="s">
        <v>55</v>
      </c>
      <c r="E188" s="31"/>
      <c r="F188" s="33" t="s">
        <v>1008</v>
      </c>
      <c r="G188" s="33" t="s">
        <v>1008</v>
      </c>
      <c r="H188" s="31"/>
      <c r="I188" s="33" t="s">
        <v>518</v>
      </c>
      <c r="J188" s="49" t="s">
        <v>1009</v>
      </c>
      <c r="K188" s="33" t="s">
        <v>45</v>
      </c>
      <c r="L188" s="31">
        <v>10905</v>
      </c>
      <c r="M188" s="31">
        <v>5000</v>
      </c>
      <c r="N188" s="33" t="s">
        <v>46</v>
      </c>
      <c r="O188" s="48" t="s">
        <v>1010</v>
      </c>
      <c r="P188" s="31">
        <v>5.64</v>
      </c>
      <c r="Q188" s="31" t="s">
        <v>42</v>
      </c>
      <c r="R188" s="31" t="s">
        <v>42</v>
      </c>
      <c r="S188" s="31">
        <v>13</v>
      </c>
      <c r="T188" s="31" t="s">
        <v>42</v>
      </c>
      <c r="U188" s="31" t="s">
        <v>42</v>
      </c>
      <c r="V188" s="31" t="s">
        <v>42</v>
      </c>
      <c r="W188" s="31">
        <v>300</v>
      </c>
      <c r="X188" s="63"/>
      <c r="Y188" s="48"/>
      <c r="Z188" s="78"/>
      <c r="AA188" s="78"/>
      <c r="AB188" s="76"/>
      <c r="AC188" s="69"/>
      <c r="AD188" s="69" t="s">
        <v>70</v>
      </c>
      <c r="AE188" s="69"/>
      <c r="AF188" s="69">
        <v>45992</v>
      </c>
      <c r="AG188" s="69"/>
      <c r="AH188" s="103" t="s">
        <v>1011</v>
      </c>
      <c r="AI188" s="31" t="s">
        <v>789</v>
      </c>
    </row>
    <row r="189" s="4" customFormat="1" ht="50" customHeight="1" spans="1:35">
      <c r="A189" s="27" t="s">
        <v>1012</v>
      </c>
      <c r="B189" s="28"/>
      <c r="C189" s="29"/>
      <c r="D189" s="30"/>
      <c r="E189" s="31"/>
      <c r="F189" s="31"/>
      <c r="G189" s="31"/>
      <c r="H189" s="31"/>
      <c r="I189" s="31"/>
      <c r="J189" s="45"/>
      <c r="K189" s="31"/>
      <c r="L189" s="23">
        <f>SUM(L190)</f>
        <v>7691</v>
      </c>
      <c r="M189" s="23">
        <f>SUM(M190)</f>
        <v>7691</v>
      </c>
      <c r="N189" s="31"/>
      <c r="O189" s="33"/>
      <c r="P189" s="31"/>
      <c r="Q189" s="31"/>
      <c r="R189" s="31"/>
      <c r="S189" s="31"/>
      <c r="T189" s="31"/>
      <c r="U189" s="31"/>
      <c r="V189" s="31"/>
      <c r="W189" s="31"/>
      <c r="X189" s="33"/>
      <c r="Y189" s="33"/>
      <c r="Z189" s="31">
        <f>SUM(Z190)</f>
        <v>2480</v>
      </c>
      <c r="AA189" s="31">
        <f>SUM(AA190)</f>
        <v>6600</v>
      </c>
      <c r="AB189" s="66"/>
      <c r="AC189" s="31"/>
      <c r="AD189" s="31"/>
      <c r="AE189" s="31"/>
      <c r="AF189" s="31"/>
      <c r="AG189" s="31"/>
      <c r="AH189" s="31"/>
      <c r="AI189" s="31"/>
    </row>
    <row r="190" s="4" customFormat="1" ht="120" customHeight="1" spans="1:35">
      <c r="A190" s="31">
        <f>A188+1</f>
        <v>83</v>
      </c>
      <c r="B190" s="32"/>
      <c r="C190" s="31" t="s">
        <v>1013</v>
      </c>
      <c r="D190" s="34" t="s">
        <v>55</v>
      </c>
      <c r="E190" s="31"/>
      <c r="F190" s="33" t="s">
        <v>1012</v>
      </c>
      <c r="G190" s="33" t="s">
        <v>1012</v>
      </c>
      <c r="H190" s="31"/>
      <c r="I190" s="33" t="s">
        <v>572</v>
      </c>
      <c r="J190" s="49" t="s">
        <v>1014</v>
      </c>
      <c r="K190" s="33" t="s">
        <v>192</v>
      </c>
      <c r="L190" s="31">
        <v>7691</v>
      </c>
      <c r="M190" s="31">
        <v>7691</v>
      </c>
      <c r="N190" s="33" t="s">
        <v>91</v>
      </c>
      <c r="O190" s="49" t="s">
        <v>211</v>
      </c>
      <c r="P190" s="31" t="s">
        <v>42</v>
      </c>
      <c r="Q190" s="31" t="s">
        <v>42</v>
      </c>
      <c r="R190" s="31" t="s">
        <v>42</v>
      </c>
      <c r="S190" s="31" t="s">
        <v>42</v>
      </c>
      <c r="T190" s="31" t="s">
        <v>42</v>
      </c>
      <c r="U190" s="31" t="s">
        <v>42</v>
      </c>
      <c r="V190" s="31" t="s">
        <v>42</v>
      </c>
      <c r="W190" s="31"/>
      <c r="X190" s="33"/>
      <c r="Y190" s="33"/>
      <c r="Z190" s="31">
        <f>SUM(Z191:Z193)</f>
        <v>2480</v>
      </c>
      <c r="AA190" s="31">
        <v>6600</v>
      </c>
      <c r="AB190" s="63" t="s">
        <v>1015</v>
      </c>
      <c r="AC190" s="33" t="s">
        <v>48</v>
      </c>
      <c r="AD190" s="69" t="s">
        <v>51</v>
      </c>
      <c r="AE190" s="31" t="s">
        <v>1016</v>
      </c>
      <c r="AF190" s="31" t="s">
        <v>52</v>
      </c>
      <c r="AG190" s="123" t="s">
        <v>1017</v>
      </c>
      <c r="AH190" s="123" t="s">
        <v>1018</v>
      </c>
      <c r="AI190" s="31" t="s">
        <v>472</v>
      </c>
    </row>
    <row r="191" s="4" customFormat="1" ht="100" customHeight="1" spans="1:35">
      <c r="A191" s="23"/>
      <c r="B191" s="35" t="s">
        <v>1019</v>
      </c>
      <c r="C191" s="33" t="s">
        <v>1020</v>
      </c>
      <c r="D191" s="34" t="s">
        <v>55</v>
      </c>
      <c r="E191" s="31"/>
      <c r="F191" s="33" t="s">
        <v>1012</v>
      </c>
      <c r="G191" s="33" t="s">
        <v>1021</v>
      </c>
      <c r="H191" s="31"/>
      <c r="I191" s="33" t="s">
        <v>978</v>
      </c>
      <c r="J191" s="45" t="s">
        <v>1022</v>
      </c>
      <c r="K191" s="33" t="s">
        <v>192</v>
      </c>
      <c r="L191" s="31">
        <v>395</v>
      </c>
      <c r="M191" s="31">
        <v>395</v>
      </c>
      <c r="N191" s="33" t="s">
        <v>91</v>
      </c>
      <c r="O191" s="49" t="s">
        <v>211</v>
      </c>
      <c r="P191" s="31" t="s">
        <v>42</v>
      </c>
      <c r="Q191" s="31" t="s">
        <v>42</v>
      </c>
      <c r="R191" s="31" t="s">
        <v>42</v>
      </c>
      <c r="S191" s="31" t="s">
        <v>42</v>
      </c>
      <c r="T191" s="31" t="s">
        <v>42</v>
      </c>
      <c r="U191" s="31" t="s">
        <v>42</v>
      </c>
      <c r="V191" s="31" t="s">
        <v>42</v>
      </c>
      <c r="W191" s="31"/>
      <c r="X191" s="37"/>
      <c r="Y191" s="33"/>
      <c r="Z191" s="50"/>
      <c r="AA191" s="50"/>
      <c r="AB191" s="125" t="s">
        <v>1023</v>
      </c>
      <c r="AC191" s="123"/>
      <c r="AD191" s="124" t="s">
        <v>105</v>
      </c>
      <c r="AE191" s="124" t="s">
        <v>99</v>
      </c>
      <c r="AF191" s="31" t="s">
        <v>52</v>
      </c>
      <c r="AG191" s="33" t="s">
        <v>42</v>
      </c>
      <c r="AH191" s="33" t="s">
        <v>42</v>
      </c>
      <c r="AI191" s="31" t="s">
        <v>1024</v>
      </c>
    </row>
    <row r="192" s="4" customFormat="1" ht="100" customHeight="1" spans="1:35">
      <c r="A192" s="23"/>
      <c r="B192" s="35" t="s">
        <v>1025</v>
      </c>
      <c r="C192" s="33" t="s">
        <v>1026</v>
      </c>
      <c r="D192" s="34" t="s">
        <v>55</v>
      </c>
      <c r="E192" s="31"/>
      <c r="F192" s="33" t="s">
        <v>1012</v>
      </c>
      <c r="G192" s="33" t="s">
        <v>1027</v>
      </c>
      <c r="H192" s="31"/>
      <c r="I192" s="33" t="s">
        <v>375</v>
      </c>
      <c r="J192" s="45" t="s">
        <v>1028</v>
      </c>
      <c r="K192" s="33" t="s">
        <v>192</v>
      </c>
      <c r="L192" s="31">
        <v>510</v>
      </c>
      <c r="M192" s="31">
        <v>510</v>
      </c>
      <c r="N192" s="33" t="s">
        <v>46</v>
      </c>
      <c r="O192" s="49" t="s">
        <v>211</v>
      </c>
      <c r="P192" s="31">
        <v>0</v>
      </c>
      <c r="Q192" s="31">
        <v>0</v>
      </c>
      <c r="R192" s="31"/>
      <c r="S192" s="31">
        <v>0</v>
      </c>
      <c r="T192" s="31">
        <v>0</v>
      </c>
      <c r="U192" s="31">
        <v>0</v>
      </c>
      <c r="V192" s="31">
        <v>0</v>
      </c>
      <c r="W192" s="31"/>
      <c r="X192" s="33" t="s">
        <v>48</v>
      </c>
      <c r="Y192" s="33" t="s">
        <v>1026</v>
      </c>
      <c r="Z192" s="31">
        <v>1480</v>
      </c>
      <c r="AA192" s="31">
        <v>1800</v>
      </c>
      <c r="AB192" s="66" t="s">
        <v>69</v>
      </c>
      <c r="AC192" s="33" t="s">
        <v>48</v>
      </c>
      <c r="AD192" s="31" t="s">
        <v>1016</v>
      </c>
      <c r="AE192" s="69"/>
      <c r="AF192" s="69" t="s">
        <v>157</v>
      </c>
      <c r="AG192" s="63" t="s">
        <v>664</v>
      </c>
      <c r="AH192" s="63" t="s">
        <v>42</v>
      </c>
      <c r="AI192" s="31" t="s">
        <v>1029</v>
      </c>
    </row>
    <row r="193" s="4" customFormat="1" ht="100" customHeight="1" spans="1:35">
      <c r="A193" s="23"/>
      <c r="B193" s="35" t="s">
        <v>1030</v>
      </c>
      <c r="C193" s="33" t="s">
        <v>1031</v>
      </c>
      <c r="D193" s="34" t="s">
        <v>55</v>
      </c>
      <c r="E193" s="31"/>
      <c r="F193" s="33" t="s">
        <v>1032</v>
      </c>
      <c r="G193" s="33" t="s">
        <v>526</v>
      </c>
      <c r="H193" s="31"/>
      <c r="I193" s="33" t="s">
        <v>527</v>
      </c>
      <c r="J193" s="49" t="s">
        <v>1033</v>
      </c>
      <c r="K193" s="33" t="s">
        <v>192</v>
      </c>
      <c r="L193" s="31">
        <v>1000</v>
      </c>
      <c r="M193" s="31">
        <v>1000</v>
      </c>
      <c r="N193" s="33" t="s">
        <v>91</v>
      </c>
      <c r="O193" s="49" t="s">
        <v>211</v>
      </c>
      <c r="P193" s="31">
        <v>0</v>
      </c>
      <c r="Q193" s="31">
        <v>0</v>
      </c>
      <c r="R193" s="31">
        <v>0</v>
      </c>
      <c r="S193" s="31">
        <v>0</v>
      </c>
      <c r="T193" s="31">
        <v>0</v>
      </c>
      <c r="U193" s="31">
        <v>0</v>
      </c>
      <c r="V193" s="31">
        <v>0</v>
      </c>
      <c r="W193" s="31"/>
      <c r="X193" s="33" t="s">
        <v>48</v>
      </c>
      <c r="Y193" s="152" t="s">
        <v>1031</v>
      </c>
      <c r="Z193" s="97">
        <v>1000</v>
      </c>
      <c r="AA193" s="97">
        <v>1000</v>
      </c>
      <c r="AB193" s="119" t="s">
        <v>69</v>
      </c>
      <c r="AC193" s="33" t="s">
        <v>48</v>
      </c>
      <c r="AD193" s="110" t="s">
        <v>111</v>
      </c>
      <c r="AE193" s="153" t="s">
        <v>93</v>
      </c>
      <c r="AF193" s="69" t="s">
        <v>86</v>
      </c>
      <c r="AG193" s="63" t="s">
        <v>42</v>
      </c>
      <c r="AH193" s="63" t="s">
        <v>42</v>
      </c>
      <c r="AI193" s="31" t="s">
        <v>1034</v>
      </c>
    </row>
    <row r="194" s="4" customFormat="1" ht="50" customHeight="1" spans="1:35">
      <c r="A194" s="27" t="s">
        <v>1035</v>
      </c>
      <c r="B194" s="28"/>
      <c r="C194" s="29"/>
      <c r="D194" s="26"/>
      <c r="E194" s="31"/>
      <c r="F194" s="31"/>
      <c r="G194" s="31"/>
      <c r="H194" s="31"/>
      <c r="I194" s="31"/>
      <c r="J194" s="45"/>
      <c r="K194" s="31"/>
      <c r="L194" s="23">
        <f>SUM(L195:L199)</f>
        <v>18000</v>
      </c>
      <c r="M194" s="23">
        <f>SUM(M195:M199)</f>
        <v>0</v>
      </c>
      <c r="N194" s="31"/>
      <c r="O194" s="33"/>
      <c r="P194" s="31"/>
      <c r="Q194" s="31"/>
      <c r="R194" s="31"/>
      <c r="S194" s="31"/>
      <c r="T194" s="31"/>
      <c r="U194" s="31"/>
      <c r="V194" s="31"/>
      <c r="W194" s="31"/>
      <c r="X194" s="33"/>
      <c r="Y194" s="33"/>
      <c r="Z194" s="31">
        <f>SUM(Z195:Z199)</f>
        <v>0</v>
      </c>
      <c r="AA194" s="31">
        <f>SUM(AA195:AA199)</f>
        <v>0</v>
      </c>
      <c r="AB194" s="66"/>
      <c r="AC194" s="31"/>
      <c r="AD194" s="31"/>
      <c r="AE194" s="31"/>
      <c r="AF194" s="31"/>
      <c r="AG194" s="31"/>
      <c r="AH194" s="31"/>
      <c r="AI194" s="31"/>
    </row>
    <row r="195" s="4" customFormat="1" ht="120" customHeight="1" spans="1:35">
      <c r="A195" s="31">
        <f>A190+1</f>
        <v>84</v>
      </c>
      <c r="B195" s="32"/>
      <c r="C195" s="33" t="s">
        <v>1036</v>
      </c>
      <c r="D195" s="34" t="s">
        <v>385</v>
      </c>
      <c r="E195" s="31"/>
      <c r="F195" s="33" t="s">
        <v>1035</v>
      </c>
      <c r="G195" s="33" t="s">
        <v>1003</v>
      </c>
      <c r="H195" s="31"/>
      <c r="I195" s="33" t="s">
        <v>1037</v>
      </c>
      <c r="J195" s="49" t="s">
        <v>1038</v>
      </c>
      <c r="K195" s="33" t="s">
        <v>192</v>
      </c>
      <c r="L195" s="31">
        <v>13000</v>
      </c>
      <c r="M195" s="31"/>
      <c r="N195" s="33" t="s">
        <v>186</v>
      </c>
      <c r="O195" s="49"/>
      <c r="P195" s="31"/>
      <c r="Q195" s="31"/>
      <c r="R195" s="31"/>
      <c r="S195" s="31"/>
      <c r="T195" s="31"/>
      <c r="U195" s="31"/>
      <c r="V195" s="31"/>
      <c r="W195" s="31"/>
      <c r="X195" s="33"/>
      <c r="Y195" s="49"/>
      <c r="Z195" s="45"/>
      <c r="AA195" s="45"/>
      <c r="AB195" s="66"/>
      <c r="AC195" s="31"/>
      <c r="AD195" s="31"/>
      <c r="AE195" s="31"/>
      <c r="AF195" s="31"/>
      <c r="AG195" s="31"/>
      <c r="AH195" s="31"/>
      <c r="AI195" s="31"/>
    </row>
    <row r="196" s="4" customFormat="1" ht="100" customHeight="1" spans="1:35">
      <c r="A196" s="31"/>
      <c r="B196" s="35" t="s">
        <v>1039</v>
      </c>
      <c r="C196" s="33" t="s">
        <v>1040</v>
      </c>
      <c r="D196" s="34" t="s">
        <v>385</v>
      </c>
      <c r="E196" s="31"/>
      <c r="F196" s="33" t="s">
        <v>1035</v>
      </c>
      <c r="G196" s="33" t="s">
        <v>1003</v>
      </c>
      <c r="H196" s="31"/>
      <c r="I196" s="33" t="s">
        <v>1037</v>
      </c>
      <c r="J196" s="49" t="s">
        <v>1038</v>
      </c>
      <c r="K196" s="33" t="s">
        <v>192</v>
      </c>
      <c r="L196" s="31"/>
      <c r="M196" s="31"/>
      <c r="N196" s="33" t="s">
        <v>186</v>
      </c>
      <c r="O196" s="49"/>
      <c r="P196" s="31"/>
      <c r="Q196" s="31"/>
      <c r="R196" s="31"/>
      <c r="S196" s="31"/>
      <c r="T196" s="31"/>
      <c r="U196" s="31"/>
      <c r="V196" s="31"/>
      <c r="W196" s="31"/>
      <c r="X196" s="33"/>
      <c r="Y196" s="49"/>
      <c r="Z196" s="45"/>
      <c r="AA196" s="45"/>
      <c r="AB196" s="66"/>
      <c r="AC196" s="31"/>
      <c r="AD196" s="31"/>
      <c r="AE196" s="31"/>
      <c r="AF196" s="31"/>
      <c r="AG196" s="31"/>
      <c r="AH196" s="31"/>
      <c r="AI196" s="31"/>
    </row>
    <row r="197" s="4" customFormat="1" ht="100" customHeight="1" spans="1:35">
      <c r="A197" s="31"/>
      <c r="B197" s="35" t="s">
        <v>1041</v>
      </c>
      <c r="C197" s="33" t="s">
        <v>1042</v>
      </c>
      <c r="D197" s="34" t="s">
        <v>385</v>
      </c>
      <c r="E197" s="31"/>
      <c r="F197" s="33" t="s">
        <v>1035</v>
      </c>
      <c r="G197" s="33" t="s">
        <v>1003</v>
      </c>
      <c r="H197" s="31"/>
      <c r="I197" s="33" t="s">
        <v>1037</v>
      </c>
      <c r="J197" s="49"/>
      <c r="K197" s="33" t="s">
        <v>192</v>
      </c>
      <c r="L197" s="31"/>
      <c r="M197" s="31"/>
      <c r="N197" s="33" t="s">
        <v>186</v>
      </c>
      <c r="O197" s="49"/>
      <c r="P197" s="31"/>
      <c r="Q197" s="31"/>
      <c r="R197" s="31"/>
      <c r="S197" s="31"/>
      <c r="T197" s="31"/>
      <c r="U197" s="31"/>
      <c r="V197" s="31"/>
      <c r="W197" s="31"/>
      <c r="X197" s="33"/>
      <c r="Y197" s="49"/>
      <c r="Z197" s="45"/>
      <c r="AA197" s="45"/>
      <c r="AB197" s="66"/>
      <c r="AC197" s="31"/>
      <c r="AD197" s="31"/>
      <c r="AE197" s="31"/>
      <c r="AF197" s="31"/>
      <c r="AG197" s="31"/>
      <c r="AH197" s="31"/>
      <c r="AI197" s="31"/>
    </row>
    <row r="198" s="4" customFormat="1" ht="100" customHeight="1" spans="1:35">
      <c r="A198" s="31"/>
      <c r="B198" s="35" t="s">
        <v>1043</v>
      </c>
      <c r="C198" s="33" t="s">
        <v>1044</v>
      </c>
      <c r="D198" s="34" t="s">
        <v>385</v>
      </c>
      <c r="E198" s="31"/>
      <c r="F198" s="33" t="s">
        <v>1035</v>
      </c>
      <c r="G198" s="33" t="s">
        <v>1003</v>
      </c>
      <c r="H198" s="31"/>
      <c r="I198" s="33" t="s">
        <v>1037</v>
      </c>
      <c r="J198" s="49"/>
      <c r="K198" s="33" t="s">
        <v>192</v>
      </c>
      <c r="L198" s="31"/>
      <c r="M198" s="31"/>
      <c r="N198" s="33" t="s">
        <v>186</v>
      </c>
      <c r="O198" s="49"/>
      <c r="P198" s="31"/>
      <c r="Q198" s="31"/>
      <c r="R198" s="31"/>
      <c r="S198" s="31"/>
      <c r="T198" s="31"/>
      <c r="U198" s="31"/>
      <c r="V198" s="31"/>
      <c r="W198" s="31"/>
      <c r="X198" s="33"/>
      <c r="Y198" s="49"/>
      <c r="Z198" s="45"/>
      <c r="AA198" s="45"/>
      <c r="AB198" s="66"/>
      <c r="AC198" s="31"/>
      <c r="AD198" s="31"/>
      <c r="AE198" s="31"/>
      <c r="AF198" s="31"/>
      <c r="AG198" s="31"/>
      <c r="AH198" s="31"/>
      <c r="AI198" s="31"/>
    </row>
    <row r="199" s="4" customFormat="1" ht="120" customHeight="1" spans="1:35">
      <c r="A199" s="31">
        <f>A195+1</f>
        <v>85</v>
      </c>
      <c r="B199" s="32"/>
      <c r="C199" s="33" t="s">
        <v>1045</v>
      </c>
      <c r="D199" s="34" t="s">
        <v>385</v>
      </c>
      <c r="E199" s="31"/>
      <c r="F199" s="33" t="s">
        <v>1035</v>
      </c>
      <c r="G199" s="33" t="s">
        <v>1046</v>
      </c>
      <c r="H199" s="31"/>
      <c r="I199" s="33" t="s">
        <v>360</v>
      </c>
      <c r="J199" s="49" t="s">
        <v>1047</v>
      </c>
      <c r="K199" s="33" t="s">
        <v>192</v>
      </c>
      <c r="L199" s="31">
        <v>5000</v>
      </c>
      <c r="M199" s="31"/>
      <c r="N199" s="33" t="s">
        <v>186</v>
      </c>
      <c r="O199" s="49"/>
      <c r="P199" s="31"/>
      <c r="Q199" s="31"/>
      <c r="R199" s="31"/>
      <c r="S199" s="31"/>
      <c r="T199" s="31"/>
      <c r="U199" s="31"/>
      <c r="V199" s="31"/>
      <c r="W199" s="31"/>
      <c r="X199" s="33"/>
      <c r="Y199" s="49"/>
      <c r="Z199" s="45"/>
      <c r="AA199" s="45"/>
      <c r="AB199" s="66"/>
      <c r="AC199" s="31"/>
      <c r="AD199" s="31"/>
      <c r="AE199" s="31"/>
      <c r="AF199" s="31"/>
      <c r="AG199" s="31"/>
      <c r="AH199" s="31"/>
      <c r="AI199" s="31"/>
    </row>
    <row r="200" s="4" customFormat="1" ht="50" customHeight="1" spans="1:35">
      <c r="A200" s="27" t="s">
        <v>1048</v>
      </c>
      <c r="B200" s="28"/>
      <c r="C200" s="29"/>
      <c r="D200" s="30"/>
      <c r="E200" s="31"/>
      <c r="F200" s="31"/>
      <c r="G200" s="31"/>
      <c r="H200" s="31"/>
      <c r="I200" s="31"/>
      <c r="J200" s="45"/>
      <c r="K200" s="31"/>
      <c r="L200" s="23">
        <f>SUM(L201:L202)</f>
        <v>2100</v>
      </c>
      <c r="M200" s="23">
        <f>SUM(M201:M202)</f>
        <v>500</v>
      </c>
      <c r="N200" s="23"/>
      <c r="O200" s="53"/>
      <c r="P200" s="31"/>
      <c r="Q200" s="31"/>
      <c r="R200" s="31"/>
      <c r="S200" s="31"/>
      <c r="T200" s="31"/>
      <c r="U200" s="31"/>
      <c r="V200" s="31"/>
      <c r="W200" s="31"/>
      <c r="X200" s="53"/>
      <c r="Y200" s="53"/>
      <c r="Z200" s="23">
        <f>SUM(Z201:Z202)</f>
        <v>0</v>
      </c>
      <c r="AA200" s="23">
        <f>SUM(AA201:AA202)</f>
        <v>100</v>
      </c>
      <c r="AB200" s="66"/>
      <c r="AC200" s="31"/>
      <c r="AD200" s="31"/>
      <c r="AE200" s="31"/>
      <c r="AF200" s="31"/>
      <c r="AG200" s="31"/>
      <c r="AH200" s="31"/>
      <c r="AI200" s="31"/>
    </row>
    <row r="201" s="4" customFormat="1" ht="120" customHeight="1" spans="1:35">
      <c r="A201" s="31">
        <f>A199+1</f>
        <v>86</v>
      </c>
      <c r="B201" s="32"/>
      <c r="C201" s="33" t="s">
        <v>1049</v>
      </c>
      <c r="D201" s="34" t="s">
        <v>1050</v>
      </c>
      <c r="E201" s="31"/>
      <c r="F201" s="33" t="s">
        <v>1048</v>
      </c>
      <c r="G201" s="33" t="s">
        <v>1048</v>
      </c>
      <c r="H201" s="31"/>
      <c r="I201" s="33" t="s">
        <v>560</v>
      </c>
      <c r="J201" s="49" t="s">
        <v>1051</v>
      </c>
      <c r="K201" s="33" t="s">
        <v>192</v>
      </c>
      <c r="L201" s="31">
        <v>1200</v>
      </c>
      <c r="M201" s="31"/>
      <c r="N201" s="33" t="s">
        <v>186</v>
      </c>
      <c r="O201" s="146"/>
      <c r="P201" s="31" t="s">
        <v>42</v>
      </c>
      <c r="Q201" s="31" t="s">
        <v>42</v>
      </c>
      <c r="R201" s="31" t="s">
        <v>42</v>
      </c>
      <c r="S201" s="31" t="s">
        <v>42</v>
      </c>
      <c r="T201" s="31" t="s">
        <v>42</v>
      </c>
      <c r="U201" s="31" t="s">
        <v>42</v>
      </c>
      <c r="V201" s="31" t="s">
        <v>42</v>
      </c>
      <c r="W201" s="31"/>
      <c r="X201" s="149"/>
      <c r="Y201" s="146"/>
      <c r="Z201" s="154"/>
      <c r="AA201" s="154"/>
      <c r="AB201" s="115"/>
      <c r="AC201" s="121"/>
      <c r="AD201" s="121"/>
      <c r="AE201" s="69"/>
      <c r="AF201" s="69"/>
      <c r="AG201" s="69"/>
      <c r="AH201" s="69"/>
      <c r="AI201" s="31"/>
    </row>
    <row r="202" s="4" customFormat="1" ht="120" customHeight="1" spans="1:35">
      <c r="A202" s="31">
        <f t="shared" ref="A202:A206" si="9">A201+1</f>
        <v>87</v>
      </c>
      <c r="B202" s="32"/>
      <c r="C202" s="33" t="s">
        <v>1052</v>
      </c>
      <c r="D202" s="34" t="s">
        <v>1050</v>
      </c>
      <c r="E202" s="31"/>
      <c r="F202" s="33" t="s">
        <v>1048</v>
      </c>
      <c r="G202" s="33" t="s">
        <v>1048</v>
      </c>
      <c r="H202" s="31"/>
      <c r="I202" s="33" t="s">
        <v>308</v>
      </c>
      <c r="J202" s="49" t="s">
        <v>1053</v>
      </c>
      <c r="K202" s="33" t="s">
        <v>192</v>
      </c>
      <c r="L202" s="31">
        <v>900</v>
      </c>
      <c r="M202" s="31">
        <v>500</v>
      </c>
      <c r="N202" s="33" t="s">
        <v>91</v>
      </c>
      <c r="O202" s="146" t="s">
        <v>1054</v>
      </c>
      <c r="P202" s="31" t="s">
        <v>42</v>
      </c>
      <c r="Q202" s="31" t="s">
        <v>42</v>
      </c>
      <c r="R202" s="31" t="s">
        <v>42</v>
      </c>
      <c r="S202" s="31" t="s">
        <v>42</v>
      </c>
      <c r="T202" s="31" t="s">
        <v>42</v>
      </c>
      <c r="U202" s="31" t="s">
        <v>42</v>
      </c>
      <c r="V202" s="31" t="s">
        <v>42</v>
      </c>
      <c r="W202" s="31"/>
      <c r="X202" s="150"/>
      <c r="Y202" s="155"/>
      <c r="Z202" s="156"/>
      <c r="AA202" s="31">
        <v>100</v>
      </c>
      <c r="AB202" s="157" t="s">
        <v>1055</v>
      </c>
      <c r="AC202" s="91" t="s">
        <v>48</v>
      </c>
      <c r="AD202" s="110" t="s">
        <v>111</v>
      </c>
      <c r="AE202" s="69" t="s">
        <v>93</v>
      </c>
      <c r="AF202" s="69" t="s">
        <v>52</v>
      </c>
      <c r="AG202" s="172" t="s">
        <v>1056</v>
      </c>
      <c r="AH202" s="69"/>
      <c r="AI202" s="31" t="s">
        <v>480</v>
      </c>
    </row>
    <row r="203" s="4" customFormat="1" ht="50" customHeight="1" spans="1:35">
      <c r="A203" s="27" t="s">
        <v>1057</v>
      </c>
      <c r="B203" s="28"/>
      <c r="C203" s="29"/>
      <c r="D203" s="30"/>
      <c r="E203" s="31"/>
      <c r="F203" s="31"/>
      <c r="G203" s="31"/>
      <c r="H203" s="31"/>
      <c r="I203" s="31"/>
      <c r="J203" s="45"/>
      <c r="K203" s="31"/>
      <c r="L203" s="23">
        <f>SUM(L204:L206)</f>
        <v>9079</v>
      </c>
      <c r="M203" s="23">
        <f>SUM(M204:M206)</f>
        <v>8000</v>
      </c>
      <c r="N203" s="23"/>
      <c r="O203" s="53"/>
      <c r="P203" s="31"/>
      <c r="Q203" s="31"/>
      <c r="R203" s="31"/>
      <c r="S203" s="31"/>
      <c r="T203" s="31"/>
      <c r="U203" s="31"/>
      <c r="V203" s="31"/>
      <c r="W203" s="31"/>
      <c r="X203" s="53"/>
      <c r="Y203" s="53"/>
      <c r="Z203" s="23">
        <f>SUM(Z204:Z206)</f>
        <v>4977</v>
      </c>
      <c r="AA203" s="23">
        <f>SUM(AA204:AA206)</f>
        <v>8200</v>
      </c>
      <c r="AB203" s="66"/>
      <c r="AC203" s="31"/>
      <c r="AD203" s="31"/>
      <c r="AE203" s="31"/>
      <c r="AF203" s="31"/>
      <c r="AG203" s="31"/>
      <c r="AH203" s="31"/>
      <c r="AI203" s="31"/>
    </row>
    <row r="204" s="4" customFormat="1" ht="120" customHeight="1" spans="1:35">
      <c r="A204" s="31">
        <f>A202+1</f>
        <v>88</v>
      </c>
      <c r="B204" s="32"/>
      <c r="C204" s="33" t="s">
        <v>1058</v>
      </c>
      <c r="D204" s="34" t="s">
        <v>40</v>
      </c>
      <c r="E204" s="143"/>
      <c r="F204" s="33" t="s">
        <v>1059</v>
      </c>
      <c r="G204" s="33" t="s">
        <v>1060</v>
      </c>
      <c r="H204" s="31"/>
      <c r="I204" s="31" t="s">
        <v>708</v>
      </c>
      <c r="J204" s="45" t="s">
        <v>1061</v>
      </c>
      <c r="K204" s="31" t="s">
        <v>420</v>
      </c>
      <c r="L204" s="31">
        <f>4364+1850</f>
        <v>6214</v>
      </c>
      <c r="M204" s="31">
        <f>3800+1800</f>
        <v>5600</v>
      </c>
      <c r="N204" s="33" t="s">
        <v>46</v>
      </c>
      <c r="O204" s="146" t="s">
        <v>211</v>
      </c>
      <c r="P204" s="31">
        <v>5.094</v>
      </c>
      <c r="Q204" s="31" t="s">
        <v>42</v>
      </c>
      <c r="R204" s="31" t="s">
        <v>42</v>
      </c>
      <c r="S204" s="31" t="s">
        <v>42</v>
      </c>
      <c r="T204" s="31" t="s">
        <v>42</v>
      </c>
      <c r="U204" s="31">
        <v>6.216</v>
      </c>
      <c r="V204" s="31">
        <v>5.094</v>
      </c>
      <c r="W204" s="31">
        <v>134.7624</v>
      </c>
      <c r="X204" s="149" t="s">
        <v>48</v>
      </c>
      <c r="Y204" s="149" t="s">
        <v>1062</v>
      </c>
      <c r="Z204" s="31">
        <v>2777</v>
      </c>
      <c r="AA204" s="31">
        <v>5600</v>
      </c>
      <c r="AB204" s="115" t="s">
        <v>69</v>
      </c>
      <c r="AC204" s="63" t="s">
        <v>48</v>
      </c>
      <c r="AD204" s="121" t="s">
        <v>51</v>
      </c>
      <c r="AE204" s="69"/>
      <c r="AF204" s="69" t="s">
        <v>1063</v>
      </c>
      <c r="AG204" s="63" t="s">
        <v>664</v>
      </c>
      <c r="AH204" s="63" t="s">
        <v>42</v>
      </c>
      <c r="AI204" s="31" t="s">
        <v>1064</v>
      </c>
    </row>
    <row r="205" s="4" customFormat="1" ht="120" customHeight="1" spans="1:35">
      <c r="A205" s="31">
        <f t="shared" si="9"/>
        <v>89</v>
      </c>
      <c r="B205" s="32"/>
      <c r="C205" s="31" t="s">
        <v>1065</v>
      </c>
      <c r="D205" s="34" t="s">
        <v>40</v>
      </c>
      <c r="E205" s="143"/>
      <c r="F205" s="31" t="s">
        <v>1066</v>
      </c>
      <c r="G205" s="33" t="s">
        <v>1060</v>
      </c>
      <c r="H205" s="31"/>
      <c r="I205" s="31" t="s">
        <v>572</v>
      </c>
      <c r="J205" s="45" t="s">
        <v>1067</v>
      </c>
      <c r="K205" s="31" t="s">
        <v>420</v>
      </c>
      <c r="L205" s="31">
        <v>2000</v>
      </c>
      <c r="M205" s="31">
        <v>2000</v>
      </c>
      <c r="N205" s="33" t="s">
        <v>91</v>
      </c>
      <c r="O205" s="146" t="s">
        <v>211</v>
      </c>
      <c r="P205" s="31"/>
      <c r="Q205" s="31"/>
      <c r="R205" s="31"/>
      <c r="S205" s="31"/>
      <c r="T205" s="31"/>
      <c r="U205" s="31"/>
      <c r="V205" s="31"/>
      <c r="W205" s="31"/>
      <c r="X205" s="149" t="s">
        <v>48</v>
      </c>
      <c r="Y205" s="149" t="s">
        <v>1068</v>
      </c>
      <c r="Z205" s="31">
        <v>2200</v>
      </c>
      <c r="AA205" s="31">
        <v>2200</v>
      </c>
      <c r="AB205" s="115" t="s">
        <v>69</v>
      </c>
      <c r="AC205" s="63" t="s">
        <v>48</v>
      </c>
      <c r="AD205" s="121" t="s">
        <v>199</v>
      </c>
      <c r="AE205" s="69" t="s">
        <v>111</v>
      </c>
      <c r="AF205" s="69" t="s">
        <v>52</v>
      </c>
      <c r="AG205" s="63" t="s">
        <v>42</v>
      </c>
      <c r="AH205" s="63" t="s">
        <v>42</v>
      </c>
      <c r="AI205" s="31" t="s">
        <v>480</v>
      </c>
    </row>
    <row r="206" s="4" customFormat="1" ht="120" customHeight="1" spans="1:35">
      <c r="A206" s="31">
        <f t="shared" si="9"/>
        <v>90</v>
      </c>
      <c r="B206" s="32"/>
      <c r="C206" s="33" t="s">
        <v>1069</v>
      </c>
      <c r="D206" s="34" t="s">
        <v>40</v>
      </c>
      <c r="E206" s="31"/>
      <c r="F206" s="31" t="s">
        <v>1066</v>
      </c>
      <c r="G206" s="33" t="s">
        <v>1060</v>
      </c>
      <c r="H206" s="31"/>
      <c r="I206" s="31" t="s">
        <v>1070</v>
      </c>
      <c r="J206" s="49" t="s">
        <v>1071</v>
      </c>
      <c r="K206" s="31" t="s">
        <v>420</v>
      </c>
      <c r="L206" s="31">
        <v>865</v>
      </c>
      <c r="M206" s="31">
        <v>400</v>
      </c>
      <c r="N206" s="33" t="s">
        <v>91</v>
      </c>
      <c r="O206" s="146" t="s">
        <v>1072</v>
      </c>
      <c r="P206" s="31">
        <v>6</v>
      </c>
      <c r="Q206" s="31" t="s">
        <v>42</v>
      </c>
      <c r="R206" s="31" t="s">
        <v>42</v>
      </c>
      <c r="S206" s="31" t="s">
        <v>42</v>
      </c>
      <c r="T206" s="31" t="s">
        <v>42</v>
      </c>
      <c r="U206" s="31" t="s">
        <v>42</v>
      </c>
      <c r="V206" s="31">
        <v>6</v>
      </c>
      <c r="W206" s="31">
        <v>173.94</v>
      </c>
      <c r="X206" s="149" t="s">
        <v>48</v>
      </c>
      <c r="Y206" s="149" t="s">
        <v>1068</v>
      </c>
      <c r="Z206" s="158"/>
      <c r="AA206" s="31">
        <v>400</v>
      </c>
      <c r="AB206" s="146" t="s">
        <v>1072</v>
      </c>
      <c r="AC206" s="149" t="s">
        <v>48</v>
      </c>
      <c r="AD206" s="149" t="s">
        <v>755</v>
      </c>
      <c r="AE206" s="69" t="s">
        <v>93</v>
      </c>
      <c r="AF206" s="69">
        <v>45717</v>
      </c>
      <c r="AG206" s="63" t="s">
        <v>664</v>
      </c>
      <c r="AH206" s="63" t="s">
        <v>42</v>
      </c>
      <c r="AI206" s="31" t="s">
        <v>1073</v>
      </c>
    </row>
    <row r="207" s="4" customFormat="1" ht="50" customHeight="1" spans="1:35">
      <c r="A207" s="27" t="s">
        <v>1074</v>
      </c>
      <c r="B207" s="28"/>
      <c r="C207" s="29"/>
      <c r="D207" s="30"/>
      <c r="E207" s="31"/>
      <c r="F207" s="31"/>
      <c r="G207" s="31"/>
      <c r="H207" s="31"/>
      <c r="I207" s="31"/>
      <c r="J207" s="45"/>
      <c r="K207" s="31"/>
      <c r="L207" s="23">
        <f>SUM(L208)</f>
        <v>1800</v>
      </c>
      <c r="M207" s="23">
        <f>SUM(M208)</f>
        <v>1500</v>
      </c>
      <c r="N207" s="23"/>
      <c r="O207" s="53"/>
      <c r="P207" s="31"/>
      <c r="Q207" s="31"/>
      <c r="R207" s="31"/>
      <c r="S207" s="31"/>
      <c r="T207" s="31"/>
      <c r="U207" s="31"/>
      <c r="V207" s="31"/>
      <c r="W207" s="31"/>
      <c r="X207" s="53"/>
      <c r="Y207" s="53"/>
      <c r="Z207" s="23">
        <f>SUM(Z208)</f>
        <v>578</v>
      </c>
      <c r="AA207" s="23">
        <f>SUM(AA208)</f>
        <v>1350</v>
      </c>
      <c r="AB207" s="66"/>
      <c r="AC207" s="31"/>
      <c r="AD207" s="31"/>
      <c r="AE207" s="31"/>
      <c r="AF207" s="31"/>
      <c r="AG207" s="31"/>
      <c r="AH207" s="31"/>
      <c r="AI207" s="31"/>
    </row>
    <row r="208" s="4" customFormat="1" ht="120" customHeight="1" spans="1:35">
      <c r="A208" s="31">
        <f>A206+1</f>
        <v>91</v>
      </c>
      <c r="B208" s="32"/>
      <c r="C208" s="33" t="s">
        <v>1075</v>
      </c>
      <c r="D208" s="34" t="s">
        <v>40</v>
      </c>
      <c r="E208" s="31"/>
      <c r="F208" s="33" t="s">
        <v>1074</v>
      </c>
      <c r="G208" s="33" t="s">
        <v>1076</v>
      </c>
      <c r="H208" s="31"/>
      <c r="I208" s="33" t="s">
        <v>1077</v>
      </c>
      <c r="J208" s="66" t="s">
        <v>1078</v>
      </c>
      <c r="K208" s="33" t="s">
        <v>192</v>
      </c>
      <c r="L208" s="31">
        <v>1800</v>
      </c>
      <c r="M208" s="31">
        <v>1500</v>
      </c>
      <c r="N208" s="33" t="s">
        <v>91</v>
      </c>
      <c r="O208" s="48" t="s">
        <v>1079</v>
      </c>
      <c r="P208" s="31" t="s">
        <v>42</v>
      </c>
      <c r="Q208" s="31" t="s">
        <v>42</v>
      </c>
      <c r="R208" s="31" t="s">
        <v>42</v>
      </c>
      <c r="S208" s="31" t="s">
        <v>42</v>
      </c>
      <c r="T208" s="31" t="s">
        <v>42</v>
      </c>
      <c r="U208" s="31" t="s">
        <v>42</v>
      </c>
      <c r="V208" s="31" t="s">
        <v>42</v>
      </c>
      <c r="W208" s="31"/>
      <c r="X208" s="63" t="s">
        <v>48</v>
      </c>
      <c r="Y208" s="63" t="s">
        <v>1080</v>
      </c>
      <c r="Z208" s="31">
        <v>578</v>
      </c>
      <c r="AA208" s="31">
        <v>1350</v>
      </c>
      <c r="AB208" s="159" t="s">
        <v>1081</v>
      </c>
      <c r="AC208" s="63" t="s">
        <v>48</v>
      </c>
      <c r="AD208" s="69" t="s">
        <v>199</v>
      </c>
      <c r="AE208" s="69" t="s">
        <v>111</v>
      </c>
      <c r="AF208" s="69">
        <v>45717</v>
      </c>
      <c r="AG208" s="63" t="s">
        <v>1082</v>
      </c>
      <c r="AH208" s="63" t="s">
        <v>1083</v>
      </c>
      <c r="AI208" s="31" t="s">
        <v>1084</v>
      </c>
    </row>
    <row r="209" s="4" customFormat="1" ht="100" customHeight="1" spans="1:35">
      <c r="A209" s="23"/>
      <c r="B209" s="35" t="s">
        <v>1085</v>
      </c>
      <c r="C209" s="33" t="s">
        <v>1086</v>
      </c>
      <c r="D209" s="34" t="s">
        <v>40</v>
      </c>
      <c r="E209" s="31"/>
      <c r="F209" s="33" t="s">
        <v>1074</v>
      </c>
      <c r="G209" s="33" t="s">
        <v>1087</v>
      </c>
      <c r="H209" s="31"/>
      <c r="I209" s="33" t="s">
        <v>344</v>
      </c>
      <c r="J209" s="66" t="s">
        <v>1088</v>
      </c>
      <c r="K209" s="33" t="s">
        <v>192</v>
      </c>
      <c r="L209" s="31"/>
      <c r="M209" s="31"/>
      <c r="N209" s="33" t="s">
        <v>91</v>
      </c>
      <c r="O209" s="33" t="s">
        <v>211</v>
      </c>
      <c r="P209" s="31" t="s">
        <v>42</v>
      </c>
      <c r="Q209" s="31" t="s">
        <v>42</v>
      </c>
      <c r="R209" s="31" t="s">
        <v>42</v>
      </c>
      <c r="S209" s="31" t="s">
        <v>42</v>
      </c>
      <c r="T209" s="31" t="s">
        <v>42</v>
      </c>
      <c r="U209" s="31" t="s">
        <v>42</v>
      </c>
      <c r="V209" s="31" t="s">
        <v>42</v>
      </c>
      <c r="W209" s="31"/>
      <c r="X209" s="60"/>
      <c r="Y209" s="60"/>
      <c r="Z209" s="32"/>
      <c r="AA209" s="32"/>
      <c r="AB209" s="160" t="s">
        <v>1089</v>
      </c>
      <c r="AC209" s="75"/>
      <c r="AD209" s="75" t="s">
        <v>51</v>
      </c>
      <c r="AE209" s="31" t="s">
        <v>111</v>
      </c>
      <c r="AF209" s="31" t="s">
        <v>52</v>
      </c>
      <c r="AG209" s="31" t="s">
        <v>42</v>
      </c>
      <c r="AH209" s="31" t="s">
        <v>42</v>
      </c>
      <c r="AI209" s="31" t="s">
        <v>472</v>
      </c>
    </row>
    <row r="210" s="4" customFormat="1" ht="100" customHeight="1" spans="1:35">
      <c r="A210" s="23"/>
      <c r="B210" s="35" t="s">
        <v>1090</v>
      </c>
      <c r="C210" s="33" t="s">
        <v>1091</v>
      </c>
      <c r="D210" s="34" t="s">
        <v>40</v>
      </c>
      <c r="E210" s="31"/>
      <c r="F210" s="33" t="s">
        <v>1074</v>
      </c>
      <c r="G210" s="33" t="s">
        <v>1087</v>
      </c>
      <c r="H210" s="31"/>
      <c r="I210" s="33" t="s">
        <v>344</v>
      </c>
      <c r="J210" s="66" t="s">
        <v>1092</v>
      </c>
      <c r="K210" s="33" t="s">
        <v>192</v>
      </c>
      <c r="L210" s="31"/>
      <c r="M210" s="31"/>
      <c r="N210" s="33" t="s">
        <v>91</v>
      </c>
      <c r="O210" s="33" t="s">
        <v>211</v>
      </c>
      <c r="P210" s="31" t="s">
        <v>42</v>
      </c>
      <c r="Q210" s="31" t="s">
        <v>42</v>
      </c>
      <c r="R210" s="31" t="s">
        <v>42</v>
      </c>
      <c r="S210" s="31" t="s">
        <v>42</v>
      </c>
      <c r="T210" s="31" t="s">
        <v>42</v>
      </c>
      <c r="U210" s="31" t="s">
        <v>42</v>
      </c>
      <c r="V210" s="31" t="s">
        <v>42</v>
      </c>
      <c r="W210" s="31"/>
      <c r="X210" s="60" t="s">
        <v>48</v>
      </c>
      <c r="Y210" s="60" t="s">
        <v>1093</v>
      </c>
      <c r="Z210" s="32">
        <v>1500</v>
      </c>
      <c r="AA210" s="32">
        <v>1500</v>
      </c>
      <c r="AB210" s="160" t="s">
        <v>69</v>
      </c>
      <c r="AC210" s="63" t="s">
        <v>48</v>
      </c>
      <c r="AD210" s="75" t="s">
        <v>111</v>
      </c>
      <c r="AE210" s="31" t="s">
        <v>93</v>
      </c>
      <c r="AF210" s="31" t="s">
        <v>105</v>
      </c>
      <c r="AG210" s="31" t="s">
        <v>42</v>
      </c>
      <c r="AH210" s="31" t="s">
        <v>42</v>
      </c>
      <c r="AI210" s="31" t="s">
        <v>1094</v>
      </c>
    </row>
    <row r="211" s="4" customFormat="1" ht="100" customHeight="1" spans="1:35">
      <c r="A211" s="23"/>
      <c r="B211" s="35" t="s">
        <v>1095</v>
      </c>
      <c r="C211" s="33" t="s">
        <v>1096</v>
      </c>
      <c r="D211" s="34" t="s">
        <v>40</v>
      </c>
      <c r="E211" s="31"/>
      <c r="F211" s="33" t="s">
        <v>1074</v>
      </c>
      <c r="G211" s="33" t="s">
        <v>1087</v>
      </c>
      <c r="H211" s="31"/>
      <c r="I211" s="33" t="s">
        <v>344</v>
      </c>
      <c r="J211" s="147" t="s">
        <v>1097</v>
      </c>
      <c r="K211" s="33" t="s">
        <v>192</v>
      </c>
      <c r="L211" s="31"/>
      <c r="M211" s="31"/>
      <c r="N211" s="33" t="s">
        <v>186</v>
      </c>
      <c r="O211" s="62"/>
      <c r="P211" s="31" t="s">
        <v>42</v>
      </c>
      <c r="Q211" s="31" t="s">
        <v>42</v>
      </c>
      <c r="R211" s="31" t="s">
        <v>42</v>
      </c>
      <c r="S211" s="31" t="s">
        <v>42</v>
      </c>
      <c r="T211" s="31" t="s">
        <v>42</v>
      </c>
      <c r="U211" s="31" t="s">
        <v>42</v>
      </c>
      <c r="V211" s="31" t="s">
        <v>42</v>
      </c>
      <c r="W211" s="31"/>
      <c r="X211" s="62"/>
      <c r="Y211" s="62"/>
      <c r="Z211" s="75"/>
      <c r="AA211" s="75"/>
      <c r="AB211" s="161"/>
      <c r="AC211" s="75"/>
      <c r="AD211" s="75"/>
      <c r="AE211" s="31"/>
      <c r="AF211" s="31"/>
      <c r="AG211" s="31"/>
      <c r="AH211" s="31"/>
      <c r="AI211" s="31"/>
    </row>
    <row r="212" s="4" customFormat="1" ht="50" customHeight="1" spans="1:35">
      <c r="A212" s="27" t="s">
        <v>858</v>
      </c>
      <c r="B212" s="28"/>
      <c r="C212" s="29"/>
      <c r="D212" s="30"/>
      <c r="E212" s="31"/>
      <c r="F212" s="31"/>
      <c r="G212" s="31"/>
      <c r="H212" s="31"/>
      <c r="I212" s="31"/>
      <c r="J212" s="45"/>
      <c r="K212" s="31"/>
      <c r="L212" s="23">
        <f>SUM(L213:L217)</f>
        <v>9850.21</v>
      </c>
      <c r="M212" s="23">
        <f>SUM(M213:M217)</f>
        <v>5617.85</v>
      </c>
      <c r="N212" s="23"/>
      <c r="O212" s="53"/>
      <c r="P212" s="23"/>
      <c r="Q212" s="23"/>
      <c r="R212" s="23"/>
      <c r="S212" s="23"/>
      <c r="T212" s="23"/>
      <c r="U212" s="23"/>
      <c r="V212" s="23"/>
      <c r="W212" s="23"/>
      <c r="X212" s="23"/>
      <c r="Y212" s="23"/>
      <c r="Z212" s="23">
        <f>SUM(Z213:Z217)</f>
        <v>1143</v>
      </c>
      <c r="AA212" s="23">
        <f>SUM(AA213:AA217)</f>
        <v>6878</v>
      </c>
      <c r="AB212" s="66"/>
      <c r="AC212" s="31"/>
      <c r="AD212" s="31"/>
      <c r="AE212" s="31"/>
      <c r="AF212" s="31"/>
      <c r="AG212" s="31"/>
      <c r="AH212" s="31"/>
      <c r="AI212" s="31"/>
    </row>
    <row r="213" s="4" customFormat="1" ht="120" customHeight="1" spans="1:35">
      <c r="A213" s="31">
        <f>A208+1</f>
        <v>92</v>
      </c>
      <c r="B213" s="32"/>
      <c r="C213" s="33" t="s">
        <v>1098</v>
      </c>
      <c r="D213" s="34" t="s">
        <v>55</v>
      </c>
      <c r="E213" s="31"/>
      <c r="F213" s="33" t="s">
        <v>858</v>
      </c>
      <c r="G213" s="33" t="s">
        <v>858</v>
      </c>
      <c r="H213" s="31"/>
      <c r="I213" s="33" t="s">
        <v>1099</v>
      </c>
      <c r="J213" s="45" t="s">
        <v>1100</v>
      </c>
      <c r="K213" s="33" t="s">
        <v>192</v>
      </c>
      <c r="L213" s="31">
        <v>8336.21</v>
      </c>
      <c r="M213" s="31">
        <v>4237.85</v>
      </c>
      <c r="N213" s="33" t="s">
        <v>46</v>
      </c>
      <c r="O213" s="49" t="s">
        <v>1101</v>
      </c>
      <c r="P213" s="31" t="s">
        <v>42</v>
      </c>
      <c r="Q213" s="31" t="s">
        <v>42</v>
      </c>
      <c r="R213" s="31" t="s">
        <v>42</v>
      </c>
      <c r="S213" s="31" t="s">
        <v>42</v>
      </c>
      <c r="T213" s="31" t="s">
        <v>42</v>
      </c>
      <c r="U213" s="31" t="s">
        <v>42</v>
      </c>
      <c r="V213" s="31" t="s">
        <v>42</v>
      </c>
      <c r="W213" s="31"/>
      <c r="X213" s="33" t="s">
        <v>48</v>
      </c>
      <c r="Y213" s="33" t="s">
        <v>1102</v>
      </c>
      <c r="Z213" s="31">
        <v>29</v>
      </c>
      <c r="AA213" s="31">
        <v>4238</v>
      </c>
      <c r="AB213" s="162" t="s">
        <v>1103</v>
      </c>
      <c r="AC213" s="63" t="s">
        <v>48</v>
      </c>
      <c r="AD213" s="69" t="s">
        <v>51</v>
      </c>
      <c r="AE213" s="31"/>
      <c r="AF213" s="31" t="s">
        <v>52</v>
      </c>
      <c r="AG213" s="31"/>
      <c r="AH213" s="33" t="s">
        <v>1104</v>
      </c>
      <c r="AI213" s="31" t="s">
        <v>1105</v>
      </c>
    </row>
    <row r="214" s="4" customFormat="1" ht="100" customHeight="1" spans="1:35">
      <c r="A214" s="23"/>
      <c r="B214" s="35" t="s">
        <v>1106</v>
      </c>
      <c r="C214" s="33" t="s">
        <v>1107</v>
      </c>
      <c r="D214" s="34" t="s">
        <v>55</v>
      </c>
      <c r="E214" s="31"/>
      <c r="F214" s="33" t="s">
        <v>1021</v>
      </c>
      <c r="G214" s="33" t="s">
        <v>858</v>
      </c>
      <c r="H214" s="31"/>
      <c r="I214" s="33" t="s">
        <v>978</v>
      </c>
      <c r="J214" s="45" t="s">
        <v>1108</v>
      </c>
      <c r="K214" s="33" t="s">
        <v>192</v>
      </c>
      <c r="L214" s="31"/>
      <c r="M214" s="31"/>
      <c r="N214" s="33" t="s">
        <v>46</v>
      </c>
      <c r="O214" s="49" t="s">
        <v>211</v>
      </c>
      <c r="P214" s="31" t="s">
        <v>42</v>
      </c>
      <c r="Q214" s="31" t="s">
        <v>42</v>
      </c>
      <c r="R214" s="31" t="s">
        <v>42</v>
      </c>
      <c r="S214" s="31" t="s">
        <v>42</v>
      </c>
      <c r="T214" s="31" t="s">
        <v>42</v>
      </c>
      <c r="U214" s="31" t="s">
        <v>42</v>
      </c>
      <c r="V214" s="31" t="s">
        <v>42</v>
      </c>
      <c r="W214" s="31"/>
      <c r="X214" s="33" t="s">
        <v>48</v>
      </c>
      <c r="Y214" s="33" t="s">
        <v>1107</v>
      </c>
      <c r="Z214" s="31">
        <v>4</v>
      </c>
      <c r="AA214" s="31">
        <v>910</v>
      </c>
      <c r="AB214" s="76" t="s">
        <v>1109</v>
      </c>
      <c r="AC214" s="63" t="s">
        <v>48</v>
      </c>
      <c r="AD214" s="69" t="s">
        <v>94</v>
      </c>
      <c r="AE214" s="50"/>
      <c r="AF214" s="50" t="s">
        <v>52</v>
      </c>
      <c r="AG214" s="37" t="s">
        <v>42</v>
      </c>
      <c r="AH214" s="37" t="s">
        <v>42</v>
      </c>
      <c r="AI214" s="31" t="s">
        <v>1105</v>
      </c>
    </row>
    <row r="215" s="4" customFormat="1" ht="100" customHeight="1" spans="1:35">
      <c r="A215" s="23"/>
      <c r="B215" s="35" t="s">
        <v>1110</v>
      </c>
      <c r="C215" s="33" t="s">
        <v>1111</v>
      </c>
      <c r="D215" s="34" t="s">
        <v>55</v>
      </c>
      <c r="E215" s="31"/>
      <c r="F215" s="33" t="s">
        <v>526</v>
      </c>
      <c r="G215" s="33" t="s">
        <v>858</v>
      </c>
      <c r="H215" s="31"/>
      <c r="I215" s="33" t="s">
        <v>527</v>
      </c>
      <c r="J215" s="45" t="s">
        <v>1112</v>
      </c>
      <c r="K215" s="33" t="s">
        <v>192</v>
      </c>
      <c r="L215" s="31"/>
      <c r="M215" s="31"/>
      <c r="N215" s="33" t="s">
        <v>46</v>
      </c>
      <c r="O215" s="49" t="s">
        <v>211</v>
      </c>
      <c r="P215" s="31"/>
      <c r="Q215" s="31"/>
      <c r="R215" s="31"/>
      <c r="S215" s="31"/>
      <c r="T215" s="31"/>
      <c r="U215" s="31"/>
      <c r="V215" s="31"/>
      <c r="W215" s="31"/>
      <c r="X215" s="33" t="s">
        <v>48</v>
      </c>
      <c r="Y215" s="33" t="s">
        <v>1113</v>
      </c>
      <c r="Z215" s="50">
        <v>480</v>
      </c>
      <c r="AA215" s="50">
        <v>800</v>
      </c>
      <c r="AB215" s="119" t="s">
        <v>1114</v>
      </c>
      <c r="AC215" s="63" t="s">
        <v>48</v>
      </c>
      <c r="AD215" s="69" t="s">
        <v>51</v>
      </c>
      <c r="AE215" s="31"/>
      <c r="AF215" s="31" t="s">
        <v>52</v>
      </c>
      <c r="AG215" s="63" t="s">
        <v>42</v>
      </c>
      <c r="AH215" s="33" t="s">
        <v>42</v>
      </c>
      <c r="AI215" s="31" t="s">
        <v>1105</v>
      </c>
    </row>
    <row r="216" s="4" customFormat="1" ht="100" customHeight="1" spans="1:35">
      <c r="A216" s="23"/>
      <c r="B216" s="35" t="s">
        <v>1115</v>
      </c>
      <c r="C216" s="33" t="s">
        <v>1116</v>
      </c>
      <c r="D216" s="34" t="s">
        <v>55</v>
      </c>
      <c r="E216" s="31"/>
      <c r="F216" s="33" t="s">
        <v>307</v>
      </c>
      <c r="G216" s="33" t="s">
        <v>858</v>
      </c>
      <c r="H216" s="31"/>
      <c r="I216" s="33" t="s">
        <v>308</v>
      </c>
      <c r="J216" s="49" t="s">
        <v>1117</v>
      </c>
      <c r="K216" s="33" t="s">
        <v>192</v>
      </c>
      <c r="L216" s="31">
        <v>534</v>
      </c>
      <c r="M216" s="31">
        <v>400</v>
      </c>
      <c r="N216" s="33" t="s">
        <v>91</v>
      </c>
      <c r="O216" s="49" t="s">
        <v>1118</v>
      </c>
      <c r="P216" s="31" t="s">
        <v>42</v>
      </c>
      <c r="Q216" s="31" t="s">
        <v>42</v>
      </c>
      <c r="R216" s="31" t="s">
        <v>42</v>
      </c>
      <c r="S216" s="31" t="s">
        <v>42</v>
      </c>
      <c r="T216" s="31" t="s">
        <v>42</v>
      </c>
      <c r="U216" s="31" t="s">
        <v>42</v>
      </c>
      <c r="V216" s="31" t="s">
        <v>42</v>
      </c>
      <c r="W216" s="31" t="s">
        <v>42</v>
      </c>
      <c r="X216" s="33" t="s">
        <v>48</v>
      </c>
      <c r="Y216" s="63" t="s">
        <v>1119</v>
      </c>
      <c r="Z216" s="31">
        <v>200</v>
      </c>
      <c r="AA216" s="31">
        <v>500</v>
      </c>
      <c r="AB216" s="76" t="s">
        <v>1120</v>
      </c>
      <c r="AC216" s="33" t="s">
        <v>48</v>
      </c>
      <c r="AD216" s="31" t="s">
        <v>199</v>
      </c>
      <c r="AE216" s="69" t="s">
        <v>111</v>
      </c>
      <c r="AF216" s="69" t="s">
        <v>1121</v>
      </c>
      <c r="AG216" s="33" t="s">
        <v>42</v>
      </c>
      <c r="AH216" s="33" t="s">
        <v>42</v>
      </c>
      <c r="AI216" s="31" t="s">
        <v>1122</v>
      </c>
    </row>
    <row r="217" s="4" customFormat="1" ht="100" customHeight="1" spans="1:35">
      <c r="A217" s="23"/>
      <c r="B217" s="35" t="s">
        <v>1123</v>
      </c>
      <c r="C217" s="33" t="s">
        <v>1124</v>
      </c>
      <c r="D217" s="34" t="s">
        <v>55</v>
      </c>
      <c r="E217" s="31"/>
      <c r="F217" s="33" t="s">
        <v>475</v>
      </c>
      <c r="G217" s="33" t="s">
        <v>858</v>
      </c>
      <c r="H217" s="31"/>
      <c r="I217" s="33" t="s">
        <v>476</v>
      </c>
      <c r="J217" s="45"/>
      <c r="K217" s="33" t="s">
        <v>192</v>
      </c>
      <c r="L217" s="31">
        <v>980</v>
      </c>
      <c r="M217" s="31">
        <v>980</v>
      </c>
      <c r="N217" s="33" t="s">
        <v>91</v>
      </c>
      <c r="O217" s="105" t="s">
        <v>1125</v>
      </c>
      <c r="P217" s="31" t="s">
        <v>42</v>
      </c>
      <c r="Q217" s="31" t="s">
        <v>42</v>
      </c>
      <c r="R217" s="31" t="s">
        <v>42</v>
      </c>
      <c r="S217" s="31" t="s">
        <v>42</v>
      </c>
      <c r="T217" s="31" t="s">
        <v>42</v>
      </c>
      <c r="U217" s="31" t="s">
        <v>42</v>
      </c>
      <c r="V217" s="31" t="s">
        <v>42</v>
      </c>
      <c r="W217" s="31" t="s">
        <v>42</v>
      </c>
      <c r="X217" s="33" t="s">
        <v>48</v>
      </c>
      <c r="Y217" s="123" t="s">
        <v>1126</v>
      </c>
      <c r="Z217" s="31">
        <v>430</v>
      </c>
      <c r="AA217" s="31">
        <v>430</v>
      </c>
      <c r="AB217" s="125" t="s">
        <v>1127</v>
      </c>
      <c r="AC217" s="61" t="s">
        <v>48</v>
      </c>
      <c r="AD217" s="63" t="s">
        <v>1016</v>
      </c>
      <c r="AE217" s="69" t="s">
        <v>111</v>
      </c>
      <c r="AF217" s="69" t="s">
        <v>52</v>
      </c>
      <c r="AG217" s="63" t="s">
        <v>479</v>
      </c>
      <c r="AH217" s="50" t="s">
        <v>42</v>
      </c>
      <c r="AI217" s="69" t="s">
        <v>480</v>
      </c>
    </row>
    <row r="218" s="4" customFormat="1" ht="50" customHeight="1" spans="1:35">
      <c r="A218" s="27" t="s">
        <v>1128</v>
      </c>
      <c r="B218" s="28"/>
      <c r="C218" s="29"/>
      <c r="D218" s="30"/>
      <c r="E218" s="31"/>
      <c r="F218" s="31"/>
      <c r="G218" s="31"/>
      <c r="H218" s="31"/>
      <c r="I218" s="31"/>
      <c r="J218" s="45"/>
      <c r="K218" s="31"/>
      <c r="L218" s="23">
        <f>SUM(L219:L224)/2</f>
        <v>8262.23</v>
      </c>
      <c r="M218" s="23">
        <f>SUM(M219:M224)/2</f>
        <v>4767.27</v>
      </c>
      <c r="N218" s="31"/>
      <c r="O218" s="33"/>
      <c r="P218" s="31"/>
      <c r="Q218" s="31"/>
      <c r="R218" s="31"/>
      <c r="S218" s="31"/>
      <c r="T218" s="31"/>
      <c r="U218" s="31"/>
      <c r="V218" s="31"/>
      <c r="W218" s="31"/>
      <c r="X218" s="33"/>
      <c r="Y218" s="33"/>
      <c r="Z218" s="23">
        <f>SUM(Z219)</f>
        <v>2291</v>
      </c>
      <c r="AA218" s="23">
        <f>SUM(AA219)</f>
        <v>7186</v>
      </c>
      <c r="AB218" s="66"/>
      <c r="AC218" s="31"/>
      <c r="AD218" s="31"/>
      <c r="AE218" s="31"/>
      <c r="AF218" s="31"/>
      <c r="AG218" s="31"/>
      <c r="AH218" s="31"/>
      <c r="AI218" s="31"/>
    </row>
    <row r="219" s="4" customFormat="1" ht="120" customHeight="1" spans="1:35">
      <c r="A219" s="31">
        <f>A213+1</f>
        <v>93</v>
      </c>
      <c r="B219" s="32"/>
      <c r="C219" s="31" t="s">
        <v>1129</v>
      </c>
      <c r="D219" s="34" t="s">
        <v>1130</v>
      </c>
      <c r="E219" s="31"/>
      <c r="F219" s="31"/>
      <c r="G219" s="31"/>
      <c r="H219" s="31"/>
      <c r="I219" s="31"/>
      <c r="J219" s="49" t="s">
        <v>1131</v>
      </c>
      <c r="K219" s="33" t="s">
        <v>192</v>
      </c>
      <c r="L219" s="36">
        <f>SUM(L220:L224)</f>
        <v>8262.23</v>
      </c>
      <c r="M219" s="36">
        <f>SUM(M220:M224)</f>
        <v>4767.27</v>
      </c>
      <c r="N219" s="33" t="s">
        <v>91</v>
      </c>
      <c r="O219" s="49"/>
      <c r="P219" s="31"/>
      <c r="Q219" s="31"/>
      <c r="R219" s="31"/>
      <c r="S219" s="31"/>
      <c r="T219" s="31"/>
      <c r="U219" s="31"/>
      <c r="V219" s="31"/>
      <c r="W219" s="31"/>
      <c r="X219" s="33" t="s">
        <v>48</v>
      </c>
      <c r="Y219" s="49"/>
      <c r="Z219" s="31">
        <f>SUM(Z220:Z224)</f>
        <v>2291</v>
      </c>
      <c r="AA219" s="31">
        <f>SUM(AA220:AA224)</f>
        <v>7186</v>
      </c>
      <c r="AB219" s="66"/>
      <c r="AC219" s="63" t="s">
        <v>48</v>
      </c>
      <c r="AD219" s="31"/>
      <c r="AE219" s="31"/>
      <c r="AF219" s="31"/>
      <c r="AG219" s="31"/>
      <c r="AH219" s="31"/>
      <c r="AI219" s="163" t="s">
        <v>523</v>
      </c>
    </row>
    <row r="220" s="4" customFormat="1" ht="100" customHeight="1" spans="1:35">
      <c r="A220" s="23"/>
      <c r="B220" s="35" t="s">
        <v>1132</v>
      </c>
      <c r="C220" s="31" t="s">
        <v>1133</v>
      </c>
      <c r="D220" s="34" t="s">
        <v>1130</v>
      </c>
      <c r="E220" s="31"/>
      <c r="F220" s="31" t="s">
        <v>1134</v>
      </c>
      <c r="G220" s="31" t="s">
        <v>1135</v>
      </c>
      <c r="H220" s="31"/>
      <c r="I220" s="31" t="s">
        <v>1136</v>
      </c>
      <c r="J220" s="45" t="s">
        <v>1137</v>
      </c>
      <c r="K220" s="33" t="s">
        <v>192</v>
      </c>
      <c r="L220" s="31">
        <v>2703.36</v>
      </c>
      <c r="M220" s="31">
        <v>1442.08</v>
      </c>
      <c r="N220" s="33" t="s">
        <v>91</v>
      </c>
      <c r="O220" s="49" t="s">
        <v>1138</v>
      </c>
      <c r="P220" s="31">
        <v>5</v>
      </c>
      <c r="Q220" s="31" t="s">
        <v>42</v>
      </c>
      <c r="R220" s="31" t="s">
        <v>42</v>
      </c>
      <c r="S220" s="31" t="s">
        <v>42</v>
      </c>
      <c r="T220" s="31" t="s">
        <v>42</v>
      </c>
      <c r="U220" s="31" t="s">
        <v>42</v>
      </c>
      <c r="V220" s="31" t="s">
        <v>42</v>
      </c>
      <c r="W220" s="31">
        <v>10</v>
      </c>
      <c r="X220" s="33"/>
      <c r="Y220" s="63"/>
      <c r="Z220" s="69"/>
      <c r="AA220" s="31">
        <v>100</v>
      </c>
      <c r="AB220" s="66" t="s">
        <v>1139</v>
      </c>
      <c r="AC220" s="33" t="s">
        <v>48</v>
      </c>
      <c r="AD220" s="31" t="s">
        <v>70</v>
      </c>
      <c r="AE220" s="163" t="s">
        <v>105</v>
      </c>
      <c r="AF220" s="164">
        <v>45992</v>
      </c>
      <c r="AG220" s="173" t="s">
        <v>42</v>
      </c>
      <c r="AH220" s="173" t="s">
        <v>1140</v>
      </c>
      <c r="AI220" s="163" t="s">
        <v>135</v>
      </c>
    </row>
    <row r="221" s="4" customFormat="1" ht="100" customHeight="1" spans="1:35">
      <c r="A221" s="23"/>
      <c r="B221" s="35" t="s">
        <v>1141</v>
      </c>
      <c r="C221" s="31" t="s">
        <v>1142</v>
      </c>
      <c r="D221" s="34" t="s">
        <v>1130</v>
      </c>
      <c r="E221" s="31"/>
      <c r="F221" s="31" t="s">
        <v>1143</v>
      </c>
      <c r="G221" s="33" t="s">
        <v>1144</v>
      </c>
      <c r="H221" s="31"/>
      <c r="I221" s="31" t="s">
        <v>1145</v>
      </c>
      <c r="J221" s="49" t="s">
        <v>1146</v>
      </c>
      <c r="K221" s="31" t="s">
        <v>628</v>
      </c>
      <c r="L221" s="31">
        <v>1255.42</v>
      </c>
      <c r="M221" s="31">
        <v>550</v>
      </c>
      <c r="N221" s="33" t="s">
        <v>91</v>
      </c>
      <c r="O221" s="49" t="s">
        <v>211</v>
      </c>
      <c r="P221" s="148" t="s">
        <v>42</v>
      </c>
      <c r="Q221" s="148" t="s">
        <v>42</v>
      </c>
      <c r="R221" s="148" t="s">
        <v>42</v>
      </c>
      <c r="S221" s="148" t="s">
        <v>42</v>
      </c>
      <c r="T221" s="148" t="s">
        <v>42</v>
      </c>
      <c r="U221" s="148" t="s">
        <v>42</v>
      </c>
      <c r="V221" s="148" t="s">
        <v>42</v>
      </c>
      <c r="W221" s="31"/>
      <c r="X221" s="33" t="s">
        <v>48</v>
      </c>
      <c r="Y221" s="49" t="s">
        <v>1147</v>
      </c>
      <c r="Z221" s="31">
        <v>530</v>
      </c>
      <c r="AA221" s="31">
        <v>587</v>
      </c>
      <c r="AB221" s="66" t="s">
        <v>1148</v>
      </c>
      <c r="AC221" s="33" t="s">
        <v>48</v>
      </c>
      <c r="AD221" s="31" t="s">
        <v>93</v>
      </c>
      <c r="AE221" s="31" t="s">
        <v>94</v>
      </c>
      <c r="AF221" s="31" t="s">
        <v>52</v>
      </c>
      <c r="AG221" s="33" t="s">
        <v>664</v>
      </c>
      <c r="AH221" s="31" t="s">
        <v>42</v>
      </c>
      <c r="AI221" s="31" t="s">
        <v>100</v>
      </c>
    </row>
    <row r="222" s="4" customFormat="1" ht="100" customHeight="1" spans="1:35">
      <c r="A222" s="23"/>
      <c r="B222" s="35" t="s">
        <v>1149</v>
      </c>
      <c r="C222" s="33" t="s">
        <v>1150</v>
      </c>
      <c r="D222" s="34" t="s">
        <v>1130</v>
      </c>
      <c r="E222" s="31"/>
      <c r="F222" s="31" t="s">
        <v>1151</v>
      </c>
      <c r="G222" s="33" t="s">
        <v>1152</v>
      </c>
      <c r="H222" s="31"/>
      <c r="I222" s="31" t="s">
        <v>1153</v>
      </c>
      <c r="J222" s="45" t="s">
        <v>1154</v>
      </c>
      <c r="K222" s="31" t="s">
        <v>628</v>
      </c>
      <c r="L222" s="31">
        <v>1393.58</v>
      </c>
      <c r="M222" s="31">
        <v>416.04</v>
      </c>
      <c r="N222" s="33" t="s">
        <v>91</v>
      </c>
      <c r="O222" s="49" t="s">
        <v>1155</v>
      </c>
      <c r="P222" s="31" t="s">
        <v>42</v>
      </c>
      <c r="Q222" s="31" t="s">
        <v>42</v>
      </c>
      <c r="R222" s="31">
        <v>3</v>
      </c>
      <c r="S222" s="31" t="s">
        <v>42</v>
      </c>
      <c r="T222" s="31" t="s">
        <v>42</v>
      </c>
      <c r="U222" s="31" t="s">
        <v>42</v>
      </c>
      <c r="V222" s="31" t="s">
        <v>42</v>
      </c>
      <c r="W222" s="31" t="s">
        <v>42</v>
      </c>
      <c r="X222" s="33" t="s">
        <v>48</v>
      </c>
      <c r="Y222" s="33" t="s">
        <v>1150</v>
      </c>
      <c r="Z222" s="31">
        <v>1013</v>
      </c>
      <c r="AA222" s="31">
        <v>5093</v>
      </c>
      <c r="AB222" s="49" t="s">
        <v>1156</v>
      </c>
      <c r="AC222" s="63" t="s">
        <v>48</v>
      </c>
      <c r="AD222" s="118" t="s">
        <v>94</v>
      </c>
      <c r="AE222" s="118" t="s">
        <v>70</v>
      </c>
      <c r="AF222" s="69">
        <v>45992</v>
      </c>
      <c r="AG222" s="76" t="s">
        <v>1157</v>
      </c>
      <c r="AH222" s="76" t="s">
        <v>1158</v>
      </c>
      <c r="AI222" s="163" t="s">
        <v>261</v>
      </c>
    </row>
    <row r="223" s="4" customFormat="1" ht="100" customHeight="1" spans="1:35">
      <c r="A223" s="23"/>
      <c r="B223" s="35" t="s">
        <v>1159</v>
      </c>
      <c r="C223" s="31" t="s">
        <v>1160</v>
      </c>
      <c r="D223" s="34" t="s">
        <v>1130</v>
      </c>
      <c r="E223" s="31"/>
      <c r="F223" s="31" t="s">
        <v>1161</v>
      </c>
      <c r="G223" s="31" t="s">
        <v>1135</v>
      </c>
      <c r="H223" s="31"/>
      <c r="I223" s="31" t="s">
        <v>1162</v>
      </c>
      <c r="J223" s="45" t="s">
        <v>1163</v>
      </c>
      <c r="K223" s="31" t="s">
        <v>628</v>
      </c>
      <c r="L223" s="31">
        <v>1654.15</v>
      </c>
      <c r="M223" s="31">
        <v>1654.15</v>
      </c>
      <c r="N223" s="33" t="s">
        <v>91</v>
      </c>
      <c r="O223" s="49" t="s">
        <v>211</v>
      </c>
      <c r="P223" s="31" t="s">
        <v>42</v>
      </c>
      <c r="Q223" s="31" t="s">
        <v>42</v>
      </c>
      <c r="R223" s="31" t="s">
        <v>42</v>
      </c>
      <c r="S223" s="31" t="s">
        <v>42</v>
      </c>
      <c r="T223" s="31" t="s">
        <v>42</v>
      </c>
      <c r="U223" s="31" t="s">
        <v>42</v>
      </c>
      <c r="V223" s="31" t="s">
        <v>42</v>
      </c>
      <c r="W223" s="31">
        <v>0</v>
      </c>
      <c r="X223" s="63"/>
      <c r="Y223" s="69"/>
      <c r="Z223" s="31"/>
      <c r="AA223" s="31">
        <v>150</v>
      </c>
      <c r="AB223" s="165" t="s">
        <v>1164</v>
      </c>
      <c r="AC223" s="63" t="s">
        <v>48</v>
      </c>
      <c r="AD223" s="31" t="s">
        <v>51</v>
      </c>
      <c r="AE223" s="31" t="s">
        <v>111</v>
      </c>
      <c r="AF223" s="31" t="s">
        <v>52</v>
      </c>
      <c r="AG223" s="33" t="s">
        <v>42</v>
      </c>
      <c r="AH223" s="31" t="s">
        <v>42</v>
      </c>
      <c r="AI223" s="163" t="s">
        <v>472</v>
      </c>
    </row>
    <row r="224" s="4" customFormat="1" ht="100" customHeight="1" spans="1:35">
      <c r="A224" s="23"/>
      <c r="B224" s="35" t="s">
        <v>1165</v>
      </c>
      <c r="C224" s="33" t="s">
        <v>1166</v>
      </c>
      <c r="D224" s="34" t="s">
        <v>1130</v>
      </c>
      <c r="E224" s="31"/>
      <c r="F224" s="31" t="s">
        <v>1167</v>
      </c>
      <c r="G224" s="31" t="s">
        <v>1135</v>
      </c>
      <c r="H224" s="31"/>
      <c r="I224" s="31" t="s">
        <v>1168</v>
      </c>
      <c r="J224" s="49" t="s">
        <v>1169</v>
      </c>
      <c r="K224" s="31" t="s">
        <v>628</v>
      </c>
      <c r="L224" s="31">
        <v>1255.72</v>
      </c>
      <c r="M224" s="31">
        <v>705</v>
      </c>
      <c r="N224" s="33" t="s">
        <v>91</v>
      </c>
      <c r="O224" s="48" t="s">
        <v>1170</v>
      </c>
      <c r="P224" s="31">
        <v>2</v>
      </c>
      <c r="Q224" s="31" t="s">
        <v>42</v>
      </c>
      <c r="R224" s="31" t="s">
        <v>42</v>
      </c>
      <c r="S224" s="31" t="s">
        <v>42</v>
      </c>
      <c r="T224" s="31" t="s">
        <v>42</v>
      </c>
      <c r="U224" s="31" t="s">
        <v>42</v>
      </c>
      <c r="V224" s="31" t="s">
        <v>42</v>
      </c>
      <c r="W224" s="31">
        <v>9</v>
      </c>
      <c r="X224" s="63" t="s">
        <v>48</v>
      </c>
      <c r="Y224" s="63" t="s">
        <v>1171</v>
      </c>
      <c r="Z224" s="31">
        <v>748</v>
      </c>
      <c r="AA224" s="31">
        <v>1256</v>
      </c>
      <c r="AB224" s="66" t="s">
        <v>69</v>
      </c>
      <c r="AC224" s="33" t="s">
        <v>48</v>
      </c>
      <c r="AD224" s="31" t="s">
        <v>111</v>
      </c>
      <c r="AE224" s="31" t="s">
        <v>93</v>
      </c>
      <c r="AF224" s="31" t="s">
        <v>52</v>
      </c>
      <c r="AG224" s="33" t="s">
        <v>664</v>
      </c>
      <c r="AH224" s="31"/>
      <c r="AI224" s="31" t="s">
        <v>100</v>
      </c>
    </row>
    <row r="225" s="4" customFormat="1" ht="50" customHeight="1" spans="1:35">
      <c r="A225" s="27" t="s">
        <v>492</v>
      </c>
      <c r="B225" s="28"/>
      <c r="C225" s="29"/>
      <c r="D225" s="30"/>
      <c r="E225" s="31"/>
      <c r="F225" s="31"/>
      <c r="G225" s="31"/>
      <c r="H225" s="31"/>
      <c r="I225" s="31"/>
      <c r="J225" s="45"/>
      <c r="K225" s="31"/>
      <c r="L225" s="23">
        <f>SUM(L226:L227)</f>
        <v>14705</v>
      </c>
      <c r="M225" s="23">
        <f>SUM(M226:M227)</f>
        <v>4548.74</v>
      </c>
      <c r="N225" s="31"/>
      <c r="O225" s="33"/>
      <c r="P225" s="31"/>
      <c r="Q225" s="31"/>
      <c r="R225" s="31"/>
      <c r="S225" s="31"/>
      <c r="T225" s="31"/>
      <c r="U225" s="31"/>
      <c r="V225" s="31"/>
      <c r="W225" s="31"/>
      <c r="X225" s="33"/>
      <c r="Y225" s="33"/>
      <c r="Z225" s="31">
        <f>SUM(Z226:Z227)</f>
        <v>0</v>
      </c>
      <c r="AA225" s="31">
        <f>SUM(AA226:AA227)</f>
        <v>4690</v>
      </c>
      <c r="AB225" s="76"/>
      <c r="AC225" s="69"/>
      <c r="AD225" s="69"/>
      <c r="AE225" s="31"/>
      <c r="AF225" s="31"/>
      <c r="AG225" s="31"/>
      <c r="AH225" s="31"/>
      <c r="AI225" s="31"/>
    </row>
    <row r="226" s="4" customFormat="1" ht="120" customHeight="1" spans="1:35">
      <c r="A226" s="31">
        <f>A219+1</f>
        <v>94</v>
      </c>
      <c r="B226" s="32"/>
      <c r="C226" s="33" t="s">
        <v>1172</v>
      </c>
      <c r="D226" s="34" t="s">
        <v>55</v>
      </c>
      <c r="E226" s="31"/>
      <c r="F226" s="33" t="s">
        <v>492</v>
      </c>
      <c r="G226" s="33" t="s">
        <v>492</v>
      </c>
      <c r="H226" s="31"/>
      <c r="I226" s="31" t="s">
        <v>572</v>
      </c>
      <c r="J226" s="49" t="s">
        <v>1173</v>
      </c>
      <c r="K226" s="33" t="s">
        <v>192</v>
      </c>
      <c r="L226" s="31">
        <v>10503.28</v>
      </c>
      <c r="M226" s="31">
        <v>3870.76</v>
      </c>
      <c r="N226" s="33" t="s">
        <v>91</v>
      </c>
      <c r="O226" s="49" t="s">
        <v>1174</v>
      </c>
      <c r="P226" s="31"/>
      <c r="Q226" s="31"/>
      <c r="R226" s="31"/>
      <c r="S226" s="31"/>
      <c r="T226" s="31"/>
      <c r="U226" s="31"/>
      <c r="V226" s="31"/>
      <c r="W226" s="31"/>
      <c r="X226" s="33"/>
      <c r="Y226" s="49"/>
      <c r="Z226" s="45"/>
      <c r="AA226" s="31">
        <v>3400</v>
      </c>
      <c r="AB226" s="77" t="s">
        <v>1175</v>
      </c>
      <c r="AC226" s="33" t="s">
        <v>48</v>
      </c>
      <c r="AD226" s="31" t="s">
        <v>99</v>
      </c>
      <c r="AE226" s="31"/>
      <c r="AF226" s="69">
        <v>45992</v>
      </c>
      <c r="AG226" s="69"/>
      <c r="AH226" s="69"/>
      <c r="AI226" s="31" t="s">
        <v>341</v>
      </c>
    </row>
    <row r="227" s="4" customFormat="1" ht="120" customHeight="1" spans="1:35">
      <c r="A227" s="31">
        <f>A226+1</f>
        <v>95</v>
      </c>
      <c r="B227" s="32"/>
      <c r="C227" s="33" t="s">
        <v>1176</v>
      </c>
      <c r="D227" s="34" t="s">
        <v>55</v>
      </c>
      <c r="E227" s="31"/>
      <c r="F227" s="33" t="s">
        <v>492</v>
      </c>
      <c r="G227" s="33" t="s">
        <v>492</v>
      </c>
      <c r="H227" s="31"/>
      <c r="I227" s="31" t="s">
        <v>572</v>
      </c>
      <c r="J227" s="49" t="s">
        <v>1177</v>
      </c>
      <c r="K227" s="33" t="s">
        <v>192</v>
      </c>
      <c r="L227" s="31">
        <f>SUM(L228:L239)</f>
        <v>4201.72</v>
      </c>
      <c r="M227" s="31">
        <f>SUM(M228:M239)</f>
        <v>677.98</v>
      </c>
      <c r="N227" s="33" t="s">
        <v>91</v>
      </c>
      <c r="O227" s="48"/>
      <c r="P227" s="31"/>
      <c r="Q227" s="31"/>
      <c r="R227" s="31"/>
      <c r="S227" s="143"/>
      <c r="T227" s="31"/>
      <c r="U227" s="31"/>
      <c r="V227" s="31"/>
      <c r="W227" s="31"/>
      <c r="X227" s="63"/>
      <c r="Y227" s="48"/>
      <c r="Z227" s="31">
        <f>SUM(Z228:Z239)</f>
        <v>0</v>
      </c>
      <c r="AA227" s="31">
        <f>SUM(AA228:AA239)</f>
        <v>1290</v>
      </c>
      <c r="AB227" s="76"/>
      <c r="AC227" s="63" t="s">
        <v>48</v>
      </c>
      <c r="AD227" s="69"/>
      <c r="AE227" s="31"/>
      <c r="AF227" s="69"/>
      <c r="AG227" s="69"/>
      <c r="AH227" s="69"/>
      <c r="AI227" s="31" t="s">
        <v>472</v>
      </c>
    </row>
    <row r="228" s="4" customFormat="1" ht="100" customHeight="1" spans="1:35">
      <c r="A228" s="31"/>
      <c r="B228" s="35" t="s">
        <v>1178</v>
      </c>
      <c r="C228" s="33" t="s">
        <v>1179</v>
      </c>
      <c r="D228" s="34" t="s">
        <v>55</v>
      </c>
      <c r="E228" s="31"/>
      <c r="F228" s="33" t="s">
        <v>492</v>
      </c>
      <c r="G228" s="33" t="s">
        <v>492</v>
      </c>
      <c r="H228" s="31"/>
      <c r="I228" s="33" t="s">
        <v>518</v>
      </c>
      <c r="J228" s="49" t="s">
        <v>1180</v>
      </c>
      <c r="K228" s="33" t="s">
        <v>192</v>
      </c>
      <c r="L228" s="31">
        <v>260</v>
      </c>
      <c r="M228" s="31">
        <v>260</v>
      </c>
      <c r="N228" s="33" t="s">
        <v>91</v>
      </c>
      <c r="O228" s="49" t="s">
        <v>211</v>
      </c>
      <c r="P228" s="31"/>
      <c r="Q228" s="31"/>
      <c r="R228" s="31"/>
      <c r="S228" s="143"/>
      <c r="T228" s="31"/>
      <c r="U228" s="31"/>
      <c r="V228" s="31"/>
      <c r="W228" s="31"/>
      <c r="X228" s="33"/>
      <c r="Y228" s="49"/>
      <c r="Z228" s="45"/>
      <c r="AA228" s="31">
        <v>260</v>
      </c>
      <c r="AB228" s="66" t="s">
        <v>69</v>
      </c>
      <c r="AC228" s="63" t="s">
        <v>48</v>
      </c>
      <c r="AD228" s="69" t="s">
        <v>51</v>
      </c>
      <c r="AE228" s="31" t="s">
        <v>111</v>
      </c>
      <c r="AF228" s="69" t="s">
        <v>52</v>
      </c>
      <c r="AG228" s="69"/>
      <c r="AH228" s="69"/>
      <c r="AI228" s="31" t="s">
        <v>472</v>
      </c>
    </row>
    <row r="229" s="4" customFormat="1" ht="100" customHeight="1" spans="1:35">
      <c r="A229" s="31"/>
      <c r="B229" s="35" t="s">
        <v>1181</v>
      </c>
      <c r="C229" s="33" t="s">
        <v>1182</v>
      </c>
      <c r="D229" s="34" t="s">
        <v>55</v>
      </c>
      <c r="E229" s="31"/>
      <c r="F229" s="33" t="s">
        <v>492</v>
      </c>
      <c r="G229" s="33" t="s">
        <v>492</v>
      </c>
      <c r="H229" s="31"/>
      <c r="I229" s="33" t="s">
        <v>452</v>
      </c>
      <c r="J229" s="49" t="s">
        <v>1180</v>
      </c>
      <c r="K229" s="33" t="s">
        <v>192</v>
      </c>
      <c r="L229" s="31">
        <v>66</v>
      </c>
      <c r="M229" s="31">
        <v>66</v>
      </c>
      <c r="N229" s="33" t="s">
        <v>91</v>
      </c>
      <c r="O229" s="49" t="s">
        <v>211</v>
      </c>
      <c r="P229" s="31"/>
      <c r="Q229" s="31"/>
      <c r="R229" s="31"/>
      <c r="S229" s="143"/>
      <c r="T229" s="31"/>
      <c r="U229" s="31"/>
      <c r="V229" s="31"/>
      <c r="W229" s="31"/>
      <c r="X229" s="33"/>
      <c r="Y229" s="49"/>
      <c r="Z229" s="45"/>
      <c r="AA229" s="31">
        <v>66</v>
      </c>
      <c r="AB229" s="66" t="s">
        <v>69</v>
      </c>
      <c r="AC229" s="63" t="s">
        <v>48</v>
      </c>
      <c r="AD229" s="69" t="s">
        <v>51</v>
      </c>
      <c r="AE229" s="31" t="s">
        <v>111</v>
      </c>
      <c r="AF229" s="69" t="s">
        <v>52</v>
      </c>
      <c r="AG229" s="69"/>
      <c r="AH229" s="69"/>
      <c r="AI229" s="31" t="s">
        <v>472</v>
      </c>
    </row>
    <row r="230" s="4" customFormat="1" ht="100" customHeight="1" spans="1:35">
      <c r="A230" s="31"/>
      <c r="B230" s="35" t="s">
        <v>1183</v>
      </c>
      <c r="C230" s="33" t="s">
        <v>1184</v>
      </c>
      <c r="D230" s="34" t="s">
        <v>55</v>
      </c>
      <c r="E230" s="31"/>
      <c r="F230" s="33" t="s">
        <v>492</v>
      </c>
      <c r="G230" s="33" t="s">
        <v>492</v>
      </c>
      <c r="H230" s="31"/>
      <c r="I230" s="33" t="s">
        <v>371</v>
      </c>
      <c r="J230" s="49" t="s">
        <v>1185</v>
      </c>
      <c r="K230" s="33" t="s">
        <v>192</v>
      </c>
      <c r="L230" s="31">
        <v>105</v>
      </c>
      <c r="M230" s="31">
        <v>105</v>
      </c>
      <c r="N230" s="33" t="s">
        <v>91</v>
      </c>
      <c r="O230" s="49" t="s">
        <v>211</v>
      </c>
      <c r="P230" s="31"/>
      <c r="Q230" s="31"/>
      <c r="R230" s="31"/>
      <c r="S230" s="143"/>
      <c r="T230" s="31"/>
      <c r="U230" s="31"/>
      <c r="V230" s="31"/>
      <c r="W230" s="31"/>
      <c r="X230" s="33"/>
      <c r="Y230" s="49"/>
      <c r="Z230" s="45"/>
      <c r="AA230" s="31">
        <v>105</v>
      </c>
      <c r="AB230" s="66" t="s">
        <v>69</v>
      </c>
      <c r="AC230" s="63" t="s">
        <v>48</v>
      </c>
      <c r="AD230" s="69" t="s">
        <v>51</v>
      </c>
      <c r="AE230" s="31" t="s">
        <v>111</v>
      </c>
      <c r="AF230" s="69" t="s">
        <v>52</v>
      </c>
      <c r="AG230" s="69"/>
      <c r="AH230" s="69"/>
      <c r="AI230" s="31" t="s">
        <v>472</v>
      </c>
    </row>
    <row r="231" s="4" customFormat="1" ht="100" customHeight="1" spans="1:35">
      <c r="A231" s="31"/>
      <c r="B231" s="35" t="s">
        <v>1186</v>
      </c>
      <c r="C231" s="33" t="s">
        <v>1187</v>
      </c>
      <c r="D231" s="34" t="s">
        <v>55</v>
      </c>
      <c r="E231" s="31"/>
      <c r="F231" s="33" t="s">
        <v>492</v>
      </c>
      <c r="G231" s="33" t="s">
        <v>492</v>
      </c>
      <c r="H231" s="31"/>
      <c r="I231" s="33" t="s">
        <v>1188</v>
      </c>
      <c r="J231" s="49" t="s">
        <v>1189</v>
      </c>
      <c r="K231" s="33" t="s">
        <v>192</v>
      </c>
      <c r="L231" s="31">
        <v>246.98</v>
      </c>
      <c r="M231" s="31">
        <v>246.98</v>
      </c>
      <c r="N231" s="33" t="s">
        <v>91</v>
      </c>
      <c r="O231" s="49" t="s">
        <v>211</v>
      </c>
      <c r="P231" s="31"/>
      <c r="Q231" s="31"/>
      <c r="R231" s="31"/>
      <c r="S231" s="143"/>
      <c r="T231" s="31"/>
      <c r="U231" s="31"/>
      <c r="V231" s="31"/>
      <c r="W231" s="31"/>
      <c r="X231" s="33"/>
      <c r="Y231" s="49"/>
      <c r="Z231" s="45"/>
      <c r="AA231" s="31">
        <v>247</v>
      </c>
      <c r="AB231" s="66" t="s">
        <v>69</v>
      </c>
      <c r="AC231" s="63" t="s">
        <v>48</v>
      </c>
      <c r="AD231" s="69" t="s">
        <v>51</v>
      </c>
      <c r="AE231" s="31" t="s">
        <v>111</v>
      </c>
      <c r="AF231" s="69" t="s">
        <v>52</v>
      </c>
      <c r="AG231" s="69"/>
      <c r="AH231" s="69"/>
      <c r="AI231" s="31" t="s">
        <v>472</v>
      </c>
    </row>
    <row r="232" s="4" customFormat="1" ht="100" customHeight="1" spans="1:35">
      <c r="A232" s="31"/>
      <c r="B232" s="35" t="s">
        <v>1190</v>
      </c>
      <c r="C232" s="33" t="s">
        <v>1191</v>
      </c>
      <c r="D232" s="34" t="s">
        <v>55</v>
      </c>
      <c r="E232" s="31"/>
      <c r="F232" s="33" t="s">
        <v>492</v>
      </c>
      <c r="G232" s="33" t="s">
        <v>492</v>
      </c>
      <c r="H232" s="31"/>
      <c r="I232" s="33" t="s">
        <v>452</v>
      </c>
      <c r="J232" s="49" t="s">
        <v>1192</v>
      </c>
      <c r="K232" s="33" t="s">
        <v>192</v>
      </c>
      <c r="L232" s="31">
        <v>89.3</v>
      </c>
      <c r="M232" s="31"/>
      <c r="N232" s="33" t="s">
        <v>186</v>
      </c>
      <c r="O232" s="48"/>
      <c r="P232" s="31"/>
      <c r="Q232" s="31"/>
      <c r="R232" s="31"/>
      <c r="S232" s="143"/>
      <c r="T232" s="31"/>
      <c r="U232" s="31"/>
      <c r="V232" s="31"/>
      <c r="W232" s="31"/>
      <c r="X232" s="63"/>
      <c r="Y232" s="48"/>
      <c r="Z232" s="78"/>
      <c r="AA232" s="78"/>
      <c r="AB232" s="76" t="s">
        <v>1193</v>
      </c>
      <c r="AC232" s="69"/>
      <c r="AD232" s="69"/>
      <c r="AE232" s="31"/>
      <c r="AF232" s="31"/>
      <c r="AG232" s="31"/>
      <c r="AH232" s="31"/>
      <c r="AI232" s="31"/>
    </row>
    <row r="233" s="4" customFormat="1" ht="100" customHeight="1" spans="1:35">
      <c r="A233" s="31"/>
      <c r="B233" s="35" t="s">
        <v>1194</v>
      </c>
      <c r="C233" s="33" t="s">
        <v>1195</v>
      </c>
      <c r="D233" s="34" t="s">
        <v>55</v>
      </c>
      <c r="E233" s="31"/>
      <c r="F233" s="33" t="s">
        <v>492</v>
      </c>
      <c r="G233" s="33" t="s">
        <v>492</v>
      </c>
      <c r="H233" s="31"/>
      <c r="I233" s="33" t="s">
        <v>452</v>
      </c>
      <c r="J233" s="49" t="s">
        <v>1196</v>
      </c>
      <c r="K233" s="33" t="s">
        <v>192</v>
      </c>
      <c r="L233" s="31">
        <v>272.5</v>
      </c>
      <c r="M233" s="31"/>
      <c r="N233" s="33" t="s">
        <v>186</v>
      </c>
      <c r="O233" s="48"/>
      <c r="P233" s="31"/>
      <c r="Q233" s="31"/>
      <c r="R233" s="31"/>
      <c r="S233" s="143"/>
      <c r="T233" s="31"/>
      <c r="U233" s="31"/>
      <c r="V233" s="31"/>
      <c r="W233" s="31"/>
      <c r="X233" s="63"/>
      <c r="Y233" s="48"/>
      <c r="Z233" s="78"/>
      <c r="AA233" s="78"/>
      <c r="AB233" s="76" t="s">
        <v>1193</v>
      </c>
      <c r="AC233" s="69"/>
      <c r="AD233" s="69"/>
      <c r="AE233" s="31"/>
      <c r="AF233" s="31"/>
      <c r="AG233" s="31"/>
      <c r="AH233" s="31"/>
      <c r="AI233" s="31"/>
    </row>
    <row r="234" s="4" customFormat="1" ht="100" customHeight="1" spans="1:35">
      <c r="A234" s="31"/>
      <c r="B234" s="35" t="s">
        <v>1197</v>
      </c>
      <c r="C234" s="33" t="s">
        <v>1198</v>
      </c>
      <c r="D234" s="34" t="s">
        <v>55</v>
      </c>
      <c r="E234" s="31"/>
      <c r="F234" s="33" t="s">
        <v>492</v>
      </c>
      <c r="G234" s="33" t="s">
        <v>492</v>
      </c>
      <c r="H234" s="31"/>
      <c r="I234" s="33" t="s">
        <v>371</v>
      </c>
      <c r="J234" s="49" t="s">
        <v>1199</v>
      </c>
      <c r="K234" s="33" t="s">
        <v>192</v>
      </c>
      <c r="L234" s="31">
        <v>196.2</v>
      </c>
      <c r="M234" s="31"/>
      <c r="N234" s="33" t="s">
        <v>186</v>
      </c>
      <c r="O234" s="48"/>
      <c r="P234" s="31"/>
      <c r="Q234" s="31"/>
      <c r="R234" s="31"/>
      <c r="S234" s="143"/>
      <c r="T234" s="31"/>
      <c r="U234" s="31"/>
      <c r="V234" s="31"/>
      <c r="W234" s="31"/>
      <c r="X234" s="63"/>
      <c r="Y234" s="48"/>
      <c r="Z234" s="78"/>
      <c r="AA234" s="78"/>
      <c r="AB234" s="76" t="s">
        <v>1193</v>
      </c>
      <c r="AC234" s="69"/>
      <c r="AD234" s="69"/>
      <c r="AE234" s="31"/>
      <c r="AF234" s="31"/>
      <c r="AG234" s="31"/>
      <c r="AH234" s="31"/>
      <c r="AI234" s="31"/>
    </row>
    <row r="235" s="4" customFormat="1" ht="100" customHeight="1" spans="1:35">
      <c r="A235" s="31"/>
      <c r="B235" s="35" t="s">
        <v>1200</v>
      </c>
      <c r="C235" s="33" t="s">
        <v>1201</v>
      </c>
      <c r="D235" s="34" t="s">
        <v>55</v>
      </c>
      <c r="E235" s="31"/>
      <c r="F235" s="33" t="s">
        <v>492</v>
      </c>
      <c r="G235" s="33" t="s">
        <v>492</v>
      </c>
      <c r="H235" s="31"/>
      <c r="I235" s="33" t="s">
        <v>371</v>
      </c>
      <c r="J235" s="49" t="s">
        <v>1202</v>
      </c>
      <c r="K235" s="33" t="s">
        <v>192</v>
      </c>
      <c r="L235" s="31">
        <v>289.5</v>
      </c>
      <c r="M235" s="31"/>
      <c r="N235" s="33" t="s">
        <v>186</v>
      </c>
      <c r="O235" s="48"/>
      <c r="P235" s="31"/>
      <c r="Q235" s="31"/>
      <c r="R235" s="31"/>
      <c r="S235" s="143"/>
      <c r="T235" s="31"/>
      <c r="U235" s="31"/>
      <c r="V235" s="31"/>
      <c r="W235" s="31"/>
      <c r="X235" s="63"/>
      <c r="Y235" s="48"/>
      <c r="Z235" s="78"/>
      <c r="AA235" s="78"/>
      <c r="AB235" s="76" t="s">
        <v>1193</v>
      </c>
      <c r="AC235" s="69"/>
      <c r="AD235" s="69"/>
      <c r="AE235" s="31"/>
      <c r="AF235" s="31"/>
      <c r="AG235" s="31"/>
      <c r="AH235" s="31"/>
      <c r="AI235" s="31"/>
    </row>
    <row r="236" s="4" customFormat="1" ht="100" customHeight="1" spans="1:35">
      <c r="A236" s="31"/>
      <c r="B236" s="35" t="s">
        <v>1203</v>
      </c>
      <c r="C236" s="33" t="s">
        <v>1204</v>
      </c>
      <c r="D236" s="34" t="s">
        <v>55</v>
      </c>
      <c r="E236" s="31"/>
      <c r="F236" s="33" t="s">
        <v>492</v>
      </c>
      <c r="G236" s="33" t="s">
        <v>492</v>
      </c>
      <c r="H236" s="31"/>
      <c r="I236" s="33" t="s">
        <v>484</v>
      </c>
      <c r="J236" s="49" t="s">
        <v>1205</v>
      </c>
      <c r="K236" s="33" t="s">
        <v>192</v>
      </c>
      <c r="L236" s="31">
        <v>733.45</v>
      </c>
      <c r="M236" s="31"/>
      <c r="N236" s="33" t="s">
        <v>186</v>
      </c>
      <c r="O236" s="48"/>
      <c r="P236" s="31"/>
      <c r="Q236" s="31"/>
      <c r="R236" s="31"/>
      <c r="S236" s="143"/>
      <c r="T236" s="31"/>
      <c r="U236" s="31"/>
      <c r="V236" s="31"/>
      <c r="W236" s="31"/>
      <c r="X236" s="63"/>
      <c r="Y236" s="48"/>
      <c r="Z236" s="78"/>
      <c r="AA236" s="78"/>
      <c r="AB236" s="76" t="s">
        <v>1193</v>
      </c>
      <c r="AC236" s="69"/>
      <c r="AD236" s="69"/>
      <c r="AE236" s="31"/>
      <c r="AF236" s="31"/>
      <c r="AG236" s="31"/>
      <c r="AH236" s="31"/>
      <c r="AI236" s="31"/>
    </row>
    <row r="237" s="4" customFormat="1" ht="100" customHeight="1" spans="1:35">
      <c r="A237" s="31"/>
      <c r="B237" s="35" t="s">
        <v>1206</v>
      </c>
      <c r="C237" s="33" t="s">
        <v>1207</v>
      </c>
      <c r="D237" s="34" t="s">
        <v>55</v>
      </c>
      <c r="E237" s="31"/>
      <c r="F237" s="33" t="s">
        <v>492</v>
      </c>
      <c r="G237" s="33" t="s">
        <v>492</v>
      </c>
      <c r="H237" s="31"/>
      <c r="I237" s="33" t="s">
        <v>308</v>
      </c>
      <c r="J237" s="49" t="s">
        <v>1208</v>
      </c>
      <c r="K237" s="33" t="s">
        <v>192</v>
      </c>
      <c r="L237" s="31">
        <v>475.79</v>
      </c>
      <c r="M237" s="31"/>
      <c r="N237" s="33" t="s">
        <v>186</v>
      </c>
      <c r="O237" s="48"/>
      <c r="P237" s="31"/>
      <c r="Q237" s="31"/>
      <c r="R237" s="31"/>
      <c r="S237" s="143"/>
      <c r="T237" s="31"/>
      <c r="U237" s="31"/>
      <c r="V237" s="31"/>
      <c r="W237" s="31"/>
      <c r="X237" s="63"/>
      <c r="Y237" s="48"/>
      <c r="Z237" s="78"/>
      <c r="AA237" s="78"/>
      <c r="AB237" s="76" t="s">
        <v>1193</v>
      </c>
      <c r="AC237" s="69"/>
      <c r="AD237" s="69"/>
      <c r="AE237" s="31"/>
      <c r="AF237" s="31"/>
      <c r="AG237" s="31"/>
      <c r="AH237" s="31"/>
      <c r="AI237" s="31"/>
    </row>
    <row r="238" s="4" customFormat="1" ht="100" customHeight="1" spans="1:35">
      <c r="A238" s="31"/>
      <c r="B238" s="35" t="s">
        <v>1209</v>
      </c>
      <c r="C238" s="33" t="s">
        <v>1210</v>
      </c>
      <c r="D238" s="34" t="s">
        <v>55</v>
      </c>
      <c r="E238" s="31"/>
      <c r="F238" s="33" t="s">
        <v>492</v>
      </c>
      <c r="G238" s="33" t="s">
        <v>492</v>
      </c>
      <c r="H238" s="31"/>
      <c r="I238" s="33" t="s">
        <v>452</v>
      </c>
      <c r="J238" s="49" t="s">
        <v>1211</v>
      </c>
      <c r="K238" s="33" t="s">
        <v>192</v>
      </c>
      <c r="L238" s="31">
        <v>612</v>
      </c>
      <c r="M238" s="31"/>
      <c r="N238" s="33" t="s">
        <v>1212</v>
      </c>
      <c r="O238" s="48"/>
      <c r="P238" s="31"/>
      <c r="Q238" s="31"/>
      <c r="R238" s="31"/>
      <c r="S238" s="143"/>
      <c r="T238" s="31"/>
      <c r="U238" s="31"/>
      <c r="V238" s="31"/>
      <c r="W238" s="31"/>
      <c r="X238" s="63"/>
      <c r="Y238" s="48"/>
      <c r="Z238" s="78"/>
      <c r="AA238" s="31">
        <v>612</v>
      </c>
      <c r="AB238" s="66" t="s">
        <v>69</v>
      </c>
      <c r="AC238" s="63" t="s">
        <v>48</v>
      </c>
      <c r="AD238" s="69"/>
      <c r="AE238" s="31"/>
      <c r="AF238" s="31"/>
      <c r="AG238" s="31"/>
      <c r="AH238" s="31"/>
      <c r="AI238" s="31"/>
    </row>
    <row r="239" s="4" customFormat="1" ht="100" customHeight="1" spans="1:35">
      <c r="A239" s="31"/>
      <c r="B239" s="35" t="s">
        <v>1213</v>
      </c>
      <c r="C239" s="33" t="s">
        <v>1214</v>
      </c>
      <c r="D239" s="34" t="s">
        <v>55</v>
      </c>
      <c r="E239" s="31"/>
      <c r="F239" s="33" t="s">
        <v>492</v>
      </c>
      <c r="G239" s="33" t="s">
        <v>492</v>
      </c>
      <c r="H239" s="31"/>
      <c r="I239" s="33" t="s">
        <v>468</v>
      </c>
      <c r="J239" s="49" t="s">
        <v>1215</v>
      </c>
      <c r="K239" s="33" t="s">
        <v>192</v>
      </c>
      <c r="L239" s="31">
        <v>855</v>
      </c>
      <c r="M239" s="31"/>
      <c r="N239" s="33" t="s">
        <v>186</v>
      </c>
      <c r="O239" s="48"/>
      <c r="P239" s="31"/>
      <c r="Q239" s="31"/>
      <c r="R239" s="31"/>
      <c r="S239" s="143"/>
      <c r="T239" s="31"/>
      <c r="U239" s="31"/>
      <c r="V239" s="31"/>
      <c r="W239" s="31"/>
      <c r="X239" s="63"/>
      <c r="Y239" s="48"/>
      <c r="Z239" s="78"/>
      <c r="AA239" s="78"/>
      <c r="AB239" s="76" t="s">
        <v>1216</v>
      </c>
      <c r="AC239" s="69"/>
      <c r="AD239" s="69"/>
      <c r="AE239" s="31"/>
      <c r="AF239" s="31"/>
      <c r="AG239" s="31"/>
      <c r="AH239" s="31"/>
      <c r="AI239" s="31"/>
    </row>
    <row r="240" s="4" customFormat="1" ht="50" customHeight="1" spans="1:35">
      <c r="A240" s="27" t="s">
        <v>1217</v>
      </c>
      <c r="B240" s="28"/>
      <c r="C240" s="29"/>
      <c r="D240" s="30"/>
      <c r="E240" s="144"/>
      <c r="F240" s="144"/>
      <c r="G240" s="144"/>
      <c r="H240" s="144"/>
      <c r="I240" s="144"/>
      <c r="J240" s="45"/>
      <c r="K240" s="144"/>
      <c r="L240" s="23">
        <f>SUM(L241:L241)/2</f>
        <v>11706.5</v>
      </c>
      <c r="M240" s="23">
        <f>SUM(M241:M241)/2</f>
        <v>0</v>
      </c>
      <c r="N240" s="31"/>
      <c r="O240" s="33"/>
      <c r="P240" s="144"/>
      <c r="Q240" s="144"/>
      <c r="R240" s="144"/>
      <c r="S240" s="151"/>
      <c r="T240" s="144"/>
      <c r="U240" s="144"/>
      <c r="V240" s="144"/>
      <c r="W240" s="144"/>
      <c r="X240" s="33"/>
      <c r="Y240" s="33"/>
      <c r="Z240" s="31"/>
      <c r="AA240" s="31"/>
      <c r="AB240" s="76"/>
      <c r="AC240" s="69"/>
      <c r="AD240" s="69"/>
      <c r="AE240" s="31"/>
      <c r="AF240" s="31"/>
      <c r="AG240" s="31"/>
      <c r="AH240" s="31"/>
      <c r="AI240" s="31"/>
    </row>
    <row r="241" s="4" customFormat="1" ht="120" customHeight="1" spans="1:35">
      <c r="A241" s="31">
        <f>A227+1</f>
        <v>96</v>
      </c>
      <c r="B241" s="32"/>
      <c r="C241" s="33" t="s">
        <v>1218</v>
      </c>
      <c r="D241" s="34" t="s">
        <v>385</v>
      </c>
      <c r="E241" s="144"/>
      <c r="F241" s="144"/>
      <c r="G241" s="144"/>
      <c r="H241" s="144"/>
      <c r="I241" s="144" t="s">
        <v>572</v>
      </c>
      <c r="J241" s="49" t="s">
        <v>1219</v>
      </c>
      <c r="K241" s="33" t="s">
        <v>192</v>
      </c>
      <c r="L241" s="31">
        <v>23413</v>
      </c>
      <c r="M241" s="144"/>
      <c r="N241" s="33" t="s">
        <v>186</v>
      </c>
      <c r="O241" s="48"/>
      <c r="P241" s="144"/>
      <c r="Q241" s="144"/>
      <c r="R241" s="144"/>
      <c r="S241" s="151"/>
      <c r="T241" s="144"/>
      <c r="U241" s="144"/>
      <c r="V241" s="144"/>
      <c r="W241" s="144"/>
      <c r="X241" s="63"/>
      <c r="Y241" s="48"/>
      <c r="Z241" s="166"/>
      <c r="AA241" s="166"/>
      <c r="AB241" s="76"/>
      <c r="AC241" s="69"/>
      <c r="AD241" s="69"/>
      <c r="AE241" s="31"/>
      <c r="AF241" s="31"/>
      <c r="AG241" s="31"/>
      <c r="AH241" s="31"/>
      <c r="AI241" s="31"/>
    </row>
    <row r="242" s="4" customFormat="1" ht="50" customHeight="1" spans="1:35">
      <c r="A242" s="27" t="s">
        <v>360</v>
      </c>
      <c r="B242" s="28"/>
      <c r="C242" s="29"/>
      <c r="D242" s="30"/>
      <c r="E242" s="31"/>
      <c r="F242" s="31"/>
      <c r="G242" s="31"/>
      <c r="H242" s="31"/>
      <c r="I242" s="31"/>
      <c r="J242" s="45"/>
      <c r="K242" s="31"/>
      <c r="L242" s="23">
        <f>SUM(L243:L250)</f>
        <v>174600</v>
      </c>
      <c r="M242" s="23">
        <f>SUM(M243:M250)</f>
        <v>34700</v>
      </c>
      <c r="N242" s="23"/>
      <c r="O242" s="53"/>
      <c r="P242" s="31"/>
      <c r="Q242" s="31"/>
      <c r="R242" s="31"/>
      <c r="S242" s="31"/>
      <c r="T242" s="31"/>
      <c r="U242" s="31"/>
      <c r="V242" s="31"/>
      <c r="W242" s="31"/>
      <c r="X242" s="53"/>
      <c r="Y242" s="53"/>
      <c r="Z242" s="23">
        <f>SUM(Z243:Z250)</f>
        <v>18512</v>
      </c>
      <c r="AA242" s="23">
        <f>SUM(AA243:AA250)</f>
        <v>26362</v>
      </c>
      <c r="AB242" s="66"/>
      <c r="AC242" s="31"/>
      <c r="AD242" s="31"/>
      <c r="AE242" s="31"/>
      <c r="AF242" s="31"/>
      <c r="AG242" s="31"/>
      <c r="AH242" s="31"/>
      <c r="AI242" s="31"/>
    </row>
    <row r="243" s="4" customFormat="1" ht="120" customHeight="1" spans="1:35">
      <c r="A243" s="31">
        <f>A241+1</f>
        <v>97</v>
      </c>
      <c r="B243" s="32"/>
      <c r="C243" s="33" t="s">
        <v>1220</v>
      </c>
      <c r="D243" s="34" t="s">
        <v>385</v>
      </c>
      <c r="E243" s="31" t="s">
        <v>56</v>
      </c>
      <c r="F243" s="33" t="s">
        <v>1221</v>
      </c>
      <c r="G243" s="33" t="s">
        <v>900</v>
      </c>
      <c r="H243" s="31"/>
      <c r="I243" s="33" t="s">
        <v>360</v>
      </c>
      <c r="J243" s="49" t="s">
        <v>1222</v>
      </c>
      <c r="K243" s="33" t="s">
        <v>45</v>
      </c>
      <c r="L243" s="31">
        <v>76000</v>
      </c>
      <c r="M243" s="31">
        <v>15000</v>
      </c>
      <c r="N243" s="33" t="s">
        <v>46</v>
      </c>
      <c r="O243" s="49" t="s">
        <v>1223</v>
      </c>
      <c r="P243" s="31" t="s">
        <v>42</v>
      </c>
      <c r="Q243" s="31" t="s">
        <v>42</v>
      </c>
      <c r="R243" s="31" t="s">
        <v>42</v>
      </c>
      <c r="S243" s="31" t="s">
        <v>42</v>
      </c>
      <c r="T243" s="31" t="s">
        <v>42</v>
      </c>
      <c r="U243" s="31" t="s">
        <v>42</v>
      </c>
      <c r="V243" s="31" t="s">
        <v>42</v>
      </c>
      <c r="W243" s="31"/>
      <c r="X243" s="149" t="s">
        <v>48</v>
      </c>
      <c r="Y243" s="33" t="s">
        <v>1220</v>
      </c>
      <c r="Z243" s="31">
        <v>2033</v>
      </c>
      <c r="AA243" s="31">
        <v>3433</v>
      </c>
      <c r="AB243" s="76" t="s">
        <v>1224</v>
      </c>
      <c r="AC243" s="63" t="s">
        <v>48</v>
      </c>
      <c r="AD243" s="69" t="s">
        <v>111</v>
      </c>
      <c r="AE243" s="69"/>
      <c r="AF243" s="69">
        <v>46022</v>
      </c>
      <c r="AG243" s="63" t="s">
        <v>1225</v>
      </c>
      <c r="AH243" s="69" t="s">
        <v>42</v>
      </c>
      <c r="AI243" s="69" t="s">
        <v>1226</v>
      </c>
    </row>
    <row r="244" s="4" customFormat="1" ht="120" customHeight="1" spans="1:35">
      <c r="A244" s="31">
        <f t="shared" ref="A244:A250" si="10">A243+1</f>
        <v>98</v>
      </c>
      <c r="B244" s="32"/>
      <c r="C244" s="33" t="s">
        <v>1227</v>
      </c>
      <c r="D244" s="34" t="s">
        <v>385</v>
      </c>
      <c r="E244" s="31" t="s">
        <v>56</v>
      </c>
      <c r="F244" s="33" t="s">
        <v>1228</v>
      </c>
      <c r="G244" s="33" t="s">
        <v>900</v>
      </c>
      <c r="H244" s="31"/>
      <c r="I244" s="33" t="s">
        <v>360</v>
      </c>
      <c r="J244" s="49" t="s">
        <v>1229</v>
      </c>
      <c r="K244" s="33" t="s">
        <v>45</v>
      </c>
      <c r="L244" s="31">
        <v>23000</v>
      </c>
      <c r="M244" s="31">
        <v>1600</v>
      </c>
      <c r="N244" s="33" t="s">
        <v>46</v>
      </c>
      <c r="O244" s="49" t="s">
        <v>1230</v>
      </c>
      <c r="P244" s="31" t="s">
        <v>42</v>
      </c>
      <c r="Q244" s="31" t="s">
        <v>42</v>
      </c>
      <c r="R244" s="31" t="s">
        <v>42</v>
      </c>
      <c r="S244" s="31" t="s">
        <v>42</v>
      </c>
      <c r="T244" s="31" t="s">
        <v>42</v>
      </c>
      <c r="U244" s="31" t="s">
        <v>42</v>
      </c>
      <c r="V244" s="31" t="s">
        <v>42</v>
      </c>
      <c r="W244" s="31"/>
      <c r="X244" s="149" t="s">
        <v>48</v>
      </c>
      <c r="Y244" s="33" t="s">
        <v>1227</v>
      </c>
      <c r="Z244" s="31">
        <v>5867</v>
      </c>
      <c r="AA244" s="31">
        <v>9112</v>
      </c>
      <c r="AB244" s="76" t="s">
        <v>1231</v>
      </c>
      <c r="AC244" s="63" t="s">
        <v>48</v>
      </c>
      <c r="AD244" s="69" t="s">
        <v>111</v>
      </c>
      <c r="AE244" s="69"/>
      <c r="AF244" s="69" t="s">
        <v>52</v>
      </c>
      <c r="AG244" s="69" t="s">
        <v>1225</v>
      </c>
      <c r="AH244" s="69" t="s">
        <v>42</v>
      </c>
      <c r="AI244" s="69" t="s">
        <v>1232</v>
      </c>
    </row>
    <row r="245" s="4" customFormat="1" ht="120" customHeight="1" spans="1:35">
      <c r="A245" s="31">
        <f t="shared" si="10"/>
        <v>99</v>
      </c>
      <c r="B245" s="32"/>
      <c r="C245" s="33" t="s">
        <v>1233</v>
      </c>
      <c r="D245" s="34" t="s">
        <v>385</v>
      </c>
      <c r="E245" s="31" t="s">
        <v>56</v>
      </c>
      <c r="F245" s="33" t="s">
        <v>1234</v>
      </c>
      <c r="G245" s="33" t="s">
        <v>900</v>
      </c>
      <c r="H245" s="31"/>
      <c r="I245" s="33" t="s">
        <v>360</v>
      </c>
      <c r="J245" s="49" t="s">
        <v>1235</v>
      </c>
      <c r="K245" s="33" t="s">
        <v>45</v>
      </c>
      <c r="L245" s="31">
        <v>30000</v>
      </c>
      <c r="M245" s="31">
        <v>5000</v>
      </c>
      <c r="N245" s="33" t="s">
        <v>46</v>
      </c>
      <c r="O245" s="49" t="s">
        <v>1236</v>
      </c>
      <c r="P245" s="31" t="s">
        <v>42</v>
      </c>
      <c r="Q245" s="31" t="s">
        <v>42</v>
      </c>
      <c r="R245" s="31" t="s">
        <v>42</v>
      </c>
      <c r="S245" s="31" t="s">
        <v>42</v>
      </c>
      <c r="T245" s="31" t="s">
        <v>42</v>
      </c>
      <c r="U245" s="31" t="s">
        <v>42</v>
      </c>
      <c r="V245" s="31" t="s">
        <v>42</v>
      </c>
      <c r="W245" s="31"/>
      <c r="X245" s="149" t="s">
        <v>48</v>
      </c>
      <c r="Y245" s="33" t="s">
        <v>1233</v>
      </c>
      <c r="Z245" s="31">
        <v>10612</v>
      </c>
      <c r="AA245" s="31">
        <v>11737</v>
      </c>
      <c r="AB245" s="76" t="s">
        <v>1237</v>
      </c>
      <c r="AC245" s="63" t="s">
        <v>48</v>
      </c>
      <c r="AD245" s="69" t="s">
        <v>111</v>
      </c>
      <c r="AE245" s="69"/>
      <c r="AF245" s="69" t="s">
        <v>52</v>
      </c>
      <c r="AG245" s="69" t="s">
        <v>1225</v>
      </c>
      <c r="AH245" s="69" t="s">
        <v>42</v>
      </c>
      <c r="AI245" s="69" t="s">
        <v>1238</v>
      </c>
    </row>
    <row r="246" s="4" customFormat="1" ht="120" customHeight="1" spans="1:35">
      <c r="A246" s="31">
        <f t="shared" si="10"/>
        <v>100</v>
      </c>
      <c r="B246" s="32"/>
      <c r="C246" s="33" t="s">
        <v>1239</v>
      </c>
      <c r="D246" s="34" t="s">
        <v>806</v>
      </c>
      <c r="E246" s="31" t="s">
        <v>56</v>
      </c>
      <c r="F246" s="33" t="s">
        <v>1240</v>
      </c>
      <c r="G246" s="33" t="s">
        <v>900</v>
      </c>
      <c r="H246" s="31"/>
      <c r="I246" s="33" t="s">
        <v>360</v>
      </c>
      <c r="J246" s="49" t="s">
        <v>1241</v>
      </c>
      <c r="K246" s="33" t="s">
        <v>45</v>
      </c>
      <c r="L246" s="31">
        <v>25000</v>
      </c>
      <c r="M246" s="31">
        <v>3000</v>
      </c>
      <c r="N246" s="33" t="s">
        <v>46</v>
      </c>
      <c r="O246" s="49" t="s">
        <v>1242</v>
      </c>
      <c r="P246" s="31" t="s">
        <v>42</v>
      </c>
      <c r="Q246" s="31" t="s">
        <v>42</v>
      </c>
      <c r="R246" s="31" t="s">
        <v>42</v>
      </c>
      <c r="S246" s="31" t="s">
        <v>42</v>
      </c>
      <c r="T246" s="31" t="s">
        <v>42</v>
      </c>
      <c r="U246" s="31" t="s">
        <v>42</v>
      </c>
      <c r="V246" s="31" t="s">
        <v>42</v>
      </c>
      <c r="W246" s="31"/>
      <c r="X246" s="33" t="s">
        <v>48</v>
      </c>
      <c r="Y246" s="49"/>
      <c r="Z246" s="45"/>
      <c r="AA246" s="31">
        <v>1780</v>
      </c>
      <c r="AB246" s="76" t="s">
        <v>1243</v>
      </c>
      <c r="AC246" s="63" t="s">
        <v>48</v>
      </c>
      <c r="AD246" s="69" t="s">
        <v>94</v>
      </c>
      <c r="AE246" s="69"/>
      <c r="AF246" s="69">
        <v>46022</v>
      </c>
      <c r="AG246" s="63"/>
      <c r="AH246" s="63" t="s">
        <v>1244</v>
      </c>
      <c r="AI246" s="69" t="s">
        <v>1245</v>
      </c>
    </row>
    <row r="247" s="4" customFormat="1" ht="120" customHeight="1" spans="1:35">
      <c r="A247" s="31">
        <f t="shared" si="10"/>
        <v>101</v>
      </c>
      <c r="B247" s="32"/>
      <c r="C247" s="33" t="s">
        <v>1246</v>
      </c>
      <c r="D247" s="34" t="s">
        <v>806</v>
      </c>
      <c r="E247" s="31"/>
      <c r="F247" s="33" t="s">
        <v>1247</v>
      </c>
      <c r="G247" s="33" t="s">
        <v>900</v>
      </c>
      <c r="H247" s="31"/>
      <c r="I247" s="33" t="s">
        <v>360</v>
      </c>
      <c r="J247" s="45" t="s">
        <v>1248</v>
      </c>
      <c r="K247" s="33" t="s">
        <v>45</v>
      </c>
      <c r="L247" s="31">
        <v>10100</v>
      </c>
      <c r="M247" s="31">
        <v>10100</v>
      </c>
      <c r="N247" s="33" t="s">
        <v>91</v>
      </c>
      <c r="O247" s="49" t="s">
        <v>211</v>
      </c>
      <c r="P247" s="31" t="s">
        <v>42</v>
      </c>
      <c r="Q247" s="31" t="s">
        <v>42</v>
      </c>
      <c r="R247" s="31" t="s">
        <v>42</v>
      </c>
      <c r="S247" s="31" t="s">
        <v>42</v>
      </c>
      <c r="T247" s="31" t="s">
        <v>42</v>
      </c>
      <c r="U247" s="31" t="s">
        <v>42</v>
      </c>
      <c r="V247" s="31" t="s">
        <v>42</v>
      </c>
      <c r="W247" s="31"/>
      <c r="X247" s="33" t="s">
        <v>48</v>
      </c>
      <c r="Y247" s="49" t="s">
        <v>1246</v>
      </c>
      <c r="Z247" s="31">
        <v>0</v>
      </c>
      <c r="AA247" s="31">
        <v>300</v>
      </c>
      <c r="AB247" s="76" t="s">
        <v>1249</v>
      </c>
      <c r="AC247" s="63" t="s">
        <v>48</v>
      </c>
      <c r="AD247" s="69" t="s">
        <v>199</v>
      </c>
      <c r="AE247" s="69" t="s">
        <v>93</v>
      </c>
      <c r="AF247" s="69" t="s">
        <v>52</v>
      </c>
      <c r="AG247" s="63" t="s">
        <v>42</v>
      </c>
      <c r="AH247" s="63" t="s">
        <v>1250</v>
      </c>
      <c r="AI247" s="69" t="s">
        <v>905</v>
      </c>
    </row>
    <row r="248" s="4" customFormat="1" ht="120" customHeight="1" spans="1:35">
      <c r="A248" s="31">
        <f t="shared" si="10"/>
        <v>102</v>
      </c>
      <c r="B248" s="32"/>
      <c r="C248" s="33" t="s">
        <v>1251</v>
      </c>
      <c r="D248" s="34" t="s">
        <v>55</v>
      </c>
      <c r="E248" s="31"/>
      <c r="F248" s="33" t="s">
        <v>359</v>
      </c>
      <c r="G248" s="33" t="s">
        <v>900</v>
      </c>
      <c r="H248" s="31"/>
      <c r="I248" s="33" t="s">
        <v>1252</v>
      </c>
      <c r="J248" s="45" t="s">
        <v>1253</v>
      </c>
      <c r="K248" s="33" t="s">
        <v>192</v>
      </c>
      <c r="L248" s="31">
        <v>3000</v>
      </c>
      <c r="M248" s="31"/>
      <c r="N248" s="33" t="s">
        <v>186</v>
      </c>
      <c r="O248" s="48"/>
      <c r="P248" s="31"/>
      <c r="Q248" s="31"/>
      <c r="R248" s="31"/>
      <c r="S248" s="31"/>
      <c r="T248" s="31"/>
      <c r="U248" s="31"/>
      <c r="V248" s="31"/>
      <c r="W248" s="31"/>
      <c r="X248" s="63"/>
      <c r="Y248" s="48"/>
      <c r="Z248" s="78"/>
      <c r="AA248" s="31"/>
      <c r="AB248" s="76"/>
      <c r="AC248" s="69"/>
      <c r="AD248" s="69"/>
      <c r="AE248" s="69"/>
      <c r="AF248" s="69"/>
      <c r="AG248" s="69"/>
      <c r="AH248" s="69"/>
      <c r="AI248" s="69"/>
    </row>
    <row r="249" s="4" customFormat="1" ht="120" customHeight="1" spans="1:35">
      <c r="A249" s="31">
        <f t="shared" si="10"/>
        <v>103</v>
      </c>
      <c r="B249" s="32"/>
      <c r="C249" s="33" t="s">
        <v>1254</v>
      </c>
      <c r="D249" s="34" t="s">
        <v>806</v>
      </c>
      <c r="E249" s="31"/>
      <c r="F249" s="33" t="s">
        <v>359</v>
      </c>
      <c r="G249" s="33" t="s">
        <v>900</v>
      </c>
      <c r="H249" s="31"/>
      <c r="I249" s="33" t="s">
        <v>360</v>
      </c>
      <c r="J249" s="49" t="s">
        <v>1255</v>
      </c>
      <c r="K249" s="33" t="s">
        <v>192</v>
      </c>
      <c r="L249" s="31">
        <v>7000</v>
      </c>
      <c r="M249" s="31"/>
      <c r="N249" s="33" t="s">
        <v>186</v>
      </c>
      <c r="O249" s="48"/>
      <c r="P249" s="31"/>
      <c r="Q249" s="31"/>
      <c r="R249" s="31"/>
      <c r="S249" s="31"/>
      <c r="T249" s="31"/>
      <c r="U249" s="31"/>
      <c r="V249" s="31"/>
      <c r="W249" s="31"/>
      <c r="X249" s="63"/>
      <c r="Y249" s="48"/>
      <c r="Z249" s="78"/>
      <c r="AA249" s="78"/>
      <c r="AB249" s="76"/>
      <c r="AC249" s="69"/>
      <c r="AD249" s="69"/>
      <c r="AE249" s="69"/>
      <c r="AF249" s="69"/>
      <c r="AG249" s="69"/>
      <c r="AH249" s="69"/>
      <c r="AI249" s="69"/>
    </row>
    <row r="250" s="4" customFormat="1" ht="120" customHeight="1" spans="1:35">
      <c r="A250" s="31">
        <f t="shared" si="10"/>
        <v>104</v>
      </c>
      <c r="B250" s="32"/>
      <c r="C250" s="33" t="s">
        <v>1256</v>
      </c>
      <c r="D250" s="34" t="s">
        <v>385</v>
      </c>
      <c r="E250" s="31"/>
      <c r="F250" s="33" t="s">
        <v>1257</v>
      </c>
      <c r="G250" s="33" t="s">
        <v>900</v>
      </c>
      <c r="H250" s="31"/>
      <c r="I250" s="33" t="s">
        <v>360</v>
      </c>
      <c r="J250" s="49" t="s">
        <v>1258</v>
      </c>
      <c r="K250" s="33" t="s">
        <v>45</v>
      </c>
      <c r="L250" s="31">
        <v>500</v>
      </c>
      <c r="M250" s="31"/>
      <c r="N250" s="33" t="s">
        <v>186</v>
      </c>
      <c r="O250" s="48" t="s">
        <v>1259</v>
      </c>
      <c r="P250" s="31" t="s">
        <v>42</v>
      </c>
      <c r="Q250" s="31" t="s">
        <v>42</v>
      </c>
      <c r="R250" s="31" t="s">
        <v>42</v>
      </c>
      <c r="S250" s="31" t="s">
        <v>42</v>
      </c>
      <c r="T250" s="31" t="s">
        <v>42</v>
      </c>
      <c r="U250" s="31" t="s">
        <v>42</v>
      </c>
      <c r="V250" s="31" t="s">
        <v>42</v>
      </c>
      <c r="W250" s="31"/>
      <c r="X250" s="63"/>
      <c r="Y250" s="48"/>
      <c r="Z250" s="78"/>
      <c r="AA250" s="78"/>
      <c r="AB250" s="76"/>
      <c r="AC250" s="69"/>
      <c r="AD250" s="69"/>
      <c r="AE250" s="31"/>
      <c r="AF250" s="31"/>
      <c r="AG250" s="31"/>
      <c r="AH250" s="31"/>
      <c r="AI250" s="31"/>
    </row>
    <row r="251" s="4" customFormat="1" ht="50" customHeight="1" spans="1:35">
      <c r="A251" s="27" t="s">
        <v>484</v>
      </c>
      <c r="B251" s="28"/>
      <c r="C251" s="29"/>
      <c r="D251" s="30"/>
      <c r="E251" s="31"/>
      <c r="F251" s="31"/>
      <c r="G251" s="31"/>
      <c r="H251" s="31"/>
      <c r="I251" s="31"/>
      <c r="J251" s="45"/>
      <c r="K251" s="31"/>
      <c r="L251" s="23">
        <f>SUM(L252:L257)</f>
        <v>38800</v>
      </c>
      <c r="M251" s="23">
        <f>SUM(M252:M257)</f>
        <v>10000</v>
      </c>
      <c r="N251" s="23"/>
      <c r="O251" s="53"/>
      <c r="P251" s="31"/>
      <c r="Q251" s="31"/>
      <c r="R251" s="31"/>
      <c r="S251" s="31"/>
      <c r="T251" s="31"/>
      <c r="U251" s="31"/>
      <c r="V251" s="31"/>
      <c r="W251" s="31"/>
      <c r="X251" s="53"/>
      <c r="Y251" s="53"/>
      <c r="Z251" s="23">
        <f>SUM(Z252:Z257)</f>
        <v>390</v>
      </c>
      <c r="AA251" s="23">
        <v>1043</v>
      </c>
      <c r="AB251" s="66"/>
      <c r="AC251" s="31"/>
      <c r="AD251" s="31"/>
      <c r="AE251" s="31"/>
      <c r="AF251" s="31"/>
      <c r="AG251" s="31"/>
      <c r="AH251" s="31"/>
      <c r="AI251" s="31"/>
    </row>
    <row r="252" s="4" customFormat="1" ht="120" customHeight="1" spans="1:35">
      <c r="A252" s="31">
        <f>A250+1</f>
        <v>105</v>
      </c>
      <c r="B252" s="32"/>
      <c r="C252" s="95" t="s">
        <v>1260</v>
      </c>
      <c r="D252" s="92" t="s">
        <v>415</v>
      </c>
      <c r="E252" s="32"/>
      <c r="F252" s="33" t="s">
        <v>1261</v>
      </c>
      <c r="G252" s="32" t="s">
        <v>1262</v>
      </c>
      <c r="H252" s="32"/>
      <c r="I252" s="32" t="s">
        <v>1263</v>
      </c>
      <c r="J252" s="99" t="s">
        <v>1264</v>
      </c>
      <c r="K252" s="32" t="s">
        <v>420</v>
      </c>
      <c r="L252" s="32">
        <v>4000</v>
      </c>
      <c r="M252" s="32">
        <v>2000</v>
      </c>
      <c r="N252" s="33" t="s">
        <v>46</v>
      </c>
      <c r="O252" s="54" t="s">
        <v>1265</v>
      </c>
      <c r="P252" s="61" t="s">
        <v>1266</v>
      </c>
      <c r="Q252" s="32">
        <v>15</v>
      </c>
      <c r="R252" s="32" t="s">
        <v>42</v>
      </c>
      <c r="S252" s="32" t="s">
        <v>42</v>
      </c>
      <c r="T252" s="32" t="s">
        <v>42</v>
      </c>
      <c r="U252" s="32" t="s">
        <v>42</v>
      </c>
      <c r="V252" s="32" t="s">
        <v>42</v>
      </c>
      <c r="W252" s="32">
        <v>300</v>
      </c>
      <c r="X252" s="61"/>
      <c r="Y252" s="54"/>
      <c r="Z252" s="167"/>
      <c r="AA252" s="118" t="s">
        <v>1267</v>
      </c>
      <c r="AB252" s="140" t="s">
        <v>1268</v>
      </c>
      <c r="AC252" s="63" t="s">
        <v>48</v>
      </c>
      <c r="AD252" s="35" t="s">
        <v>1269</v>
      </c>
      <c r="AE252" s="134"/>
      <c r="AF252" s="134">
        <v>45931</v>
      </c>
      <c r="AG252" s="61" t="s">
        <v>1266</v>
      </c>
      <c r="AH252" s="104" t="s">
        <v>1270</v>
      </c>
      <c r="AI252" s="32" t="s">
        <v>1271</v>
      </c>
    </row>
    <row r="253" s="4" customFormat="1" ht="120" customHeight="1" spans="1:35">
      <c r="A253" s="31">
        <f t="shared" ref="A253:A257" si="11">A252+1</f>
        <v>106</v>
      </c>
      <c r="B253" s="32"/>
      <c r="C253" s="33" t="s">
        <v>1272</v>
      </c>
      <c r="D253" s="34" t="s">
        <v>55</v>
      </c>
      <c r="E253" s="31"/>
      <c r="F253" s="33" t="s">
        <v>1273</v>
      </c>
      <c r="G253" s="33" t="s">
        <v>483</v>
      </c>
      <c r="H253" s="31"/>
      <c r="I253" s="33" t="s">
        <v>484</v>
      </c>
      <c r="J253" s="45" t="s">
        <v>1274</v>
      </c>
      <c r="K253" s="33" t="s">
        <v>45</v>
      </c>
      <c r="L253" s="31">
        <v>11800</v>
      </c>
      <c r="M253" s="31">
        <v>5000</v>
      </c>
      <c r="N253" s="33" t="s">
        <v>46</v>
      </c>
      <c r="O253" s="54" t="s">
        <v>1275</v>
      </c>
      <c r="P253" s="33" t="s">
        <v>1276</v>
      </c>
      <c r="Q253" s="31" t="s">
        <v>42</v>
      </c>
      <c r="R253" s="31" t="s">
        <v>42</v>
      </c>
      <c r="S253" s="31" t="s">
        <v>42</v>
      </c>
      <c r="T253" s="31" t="s">
        <v>42</v>
      </c>
      <c r="U253" s="31" t="s">
        <v>42</v>
      </c>
      <c r="V253" s="31" t="s">
        <v>42</v>
      </c>
      <c r="W253" s="31"/>
      <c r="X253" s="61" t="s">
        <v>48</v>
      </c>
      <c r="Y253" s="61" t="s">
        <v>1277</v>
      </c>
      <c r="Z253" s="31">
        <v>390</v>
      </c>
      <c r="AA253" s="118" t="s">
        <v>1278</v>
      </c>
      <c r="AB253" s="140" t="s">
        <v>1279</v>
      </c>
      <c r="AC253" s="63" t="s">
        <v>48</v>
      </c>
      <c r="AD253" s="73" t="s">
        <v>51</v>
      </c>
      <c r="AE253" s="69"/>
      <c r="AF253" s="69">
        <v>45931</v>
      </c>
      <c r="AG253" s="69" t="s">
        <v>1280</v>
      </c>
      <c r="AH253" s="69" t="s">
        <v>42</v>
      </c>
      <c r="AI253" s="31" t="s">
        <v>1281</v>
      </c>
    </row>
    <row r="254" s="4" customFormat="1" ht="120" customHeight="1" spans="1:35">
      <c r="A254" s="31">
        <f t="shared" si="11"/>
        <v>107</v>
      </c>
      <c r="B254" s="32"/>
      <c r="C254" s="33" t="s">
        <v>1282</v>
      </c>
      <c r="D254" s="34" t="s">
        <v>806</v>
      </c>
      <c r="E254" s="31"/>
      <c r="F254" s="33" t="s">
        <v>483</v>
      </c>
      <c r="G254" s="33" t="s">
        <v>483</v>
      </c>
      <c r="H254" s="31"/>
      <c r="I254" s="33" t="s">
        <v>484</v>
      </c>
      <c r="J254" s="45" t="s">
        <v>1283</v>
      </c>
      <c r="K254" s="33" t="s">
        <v>192</v>
      </c>
      <c r="L254" s="31">
        <v>4000</v>
      </c>
      <c r="M254" s="31">
        <v>2000</v>
      </c>
      <c r="N254" s="33" t="s">
        <v>91</v>
      </c>
      <c r="O254" s="49" t="s">
        <v>1284</v>
      </c>
      <c r="P254" s="31" t="s">
        <v>42</v>
      </c>
      <c r="Q254" s="31" t="s">
        <v>42</v>
      </c>
      <c r="R254" s="31" t="s">
        <v>42</v>
      </c>
      <c r="S254" s="31" t="s">
        <v>42</v>
      </c>
      <c r="T254" s="31" t="s">
        <v>42</v>
      </c>
      <c r="U254" s="31" t="s">
        <v>42</v>
      </c>
      <c r="V254" s="31" t="s">
        <v>42</v>
      </c>
      <c r="W254" s="31"/>
      <c r="X254" s="61"/>
      <c r="Y254" s="54"/>
      <c r="Z254" s="167"/>
      <c r="AA254" s="118" t="s">
        <v>1285</v>
      </c>
      <c r="AB254" s="140" t="s">
        <v>1286</v>
      </c>
      <c r="AC254" s="168" t="s">
        <v>48</v>
      </c>
      <c r="AD254" s="169" t="s">
        <v>157</v>
      </c>
      <c r="AE254" s="169" t="s">
        <v>206</v>
      </c>
      <c r="AF254" s="169">
        <v>45748</v>
      </c>
      <c r="AG254" s="169" t="s">
        <v>42</v>
      </c>
      <c r="AH254" s="169" t="s">
        <v>42</v>
      </c>
      <c r="AI254" s="32" t="s">
        <v>1287</v>
      </c>
    </row>
    <row r="255" s="4" customFormat="1" ht="120" customHeight="1" spans="1:35">
      <c r="A255" s="31">
        <f t="shared" si="11"/>
        <v>108</v>
      </c>
      <c r="B255" s="32"/>
      <c r="C255" s="33" t="s">
        <v>1288</v>
      </c>
      <c r="D255" s="34" t="s">
        <v>1130</v>
      </c>
      <c r="E255" s="31"/>
      <c r="F255" s="33" t="s">
        <v>1289</v>
      </c>
      <c r="G255" s="32" t="s">
        <v>1262</v>
      </c>
      <c r="H255" s="31"/>
      <c r="I255" s="32" t="s">
        <v>1263</v>
      </c>
      <c r="J255" s="49" t="s">
        <v>1290</v>
      </c>
      <c r="K255" s="32" t="s">
        <v>420</v>
      </c>
      <c r="L255" s="31">
        <v>4000</v>
      </c>
      <c r="M255" s="31">
        <v>1000</v>
      </c>
      <c r="N255" s="33" t="s">
        <v>91</v>
      </c>
      <c r="O255" s="49" t="s">
        <v>439</v>
      </c>
      <c r="P255" s="32" t="s">
        <v>42</v>
      </c>
      <c r="Q255" s="32" t="s">
        <v>42</v>
      </c>
      <c r="R255" s="32">
        <v>2</v>
      </c>
      <c r="S255" s="32" t="s">
        <v>42</v>
      </c>
      <c r="T255" s="32" t="s">
        <v>42</v>
      </c>
      <c r="U255" s="32" t="s">
        <v>42</v>
      </c>
      <c r="V255" s="32">
        <v>2</v>
      </c>
      <c r="W255" s="32">
        <v>320</v>
      </c>
      <c r="X255" s="61"/>
      <c r="Y255" s="54"/>
      <c r="Z255" s="167"/>
      <c r="AA255" s="31"/>
      <c r="AB255" s="71" t="s">
        <v>1291</v>
      </c>
      <c r="AC255" s="169"/>
      <c r="AD255" s="169" t="s">
        <v>86</v>
      </c>
      <c r="AE255" s="169" t="s">
        <v>157</v>
      </c>
      <c r="AF255" s="169"/>
      <c r="AG255" s="169"/>
      <c r="AH255" s="169"/>
      <c r="AI255" s="32"/>
    </row>
    <row r="256" s="4" customFormat="1" ht="120" customHeight="1" spans="1:35">
      <c r="A256" s="31">
        <f t="shared" si="11"/>
        <v>109</v>
      </c>
      <c r="B256" s="32"/>
      <c r="C256" s="145" t="s">
        <v>1292</v>
      </c>
      <c r="D256" s="92" t="s">
        <v>415</v>
      </c>
      <c r="E256" s="32"/>
      <c r="F256" s="32" t="s">
        <v>1293</v>
      </c>
      <c r="G256" s="32" t="s">
        <v>1262</v>
      </c>
      <c r="H256" s="32"/>
      <c r="I256" s="32" t="s">
        <v>1263</v>
      </c>
      <c r="J256" s="99" t="s">
        <v>1294</v>
      </c>
      <c r="K256" s="32" t="s">
        <v>420</v>
      </c>
      <c r="L256" s="32">
        <v>13000</v>
      </c>
      <c r="M256" s="94"/>
      <c r="N256" s="33" t="s">
        <v>186</v>
      </c>
      <c r="O256" s="129" t="s">
        <v>1295</v>
      </c>
      <c r="P256" s="32">
        <v>21</v>
      </c>
      <c r="Q256" s="32" t="s">
        <v>42</v>
      </c>
      <c r="R256" s="32" t="s">
        <v>42</v>
      </c>
      <c r="S256" s="32" t="s">
        <v>42</v>
      </c>
      <c r="T256" s="32" t="s">
        <v>42</v>
      </c>
      <c r="U256" s="32" t="s">
        <v>42</v>
      </c>
      <c r="V256" s="32">
        <v>21</v>
      </c>
      <c r="W256" s="32">
        <v>84</v>
      </c>
      <c r="X256" s="60"/>
      <c r="Y256" s="129"/>
      <c r="Z256" s="170"/>
      <c r="AA256" s="31"/>
      <c r="AB256" s="171" t="s">
        <v>1296</v>
      </c>
      <c r="AC256" s="133"/>
      <c r="AD256" s="133"/>
      <c r="AE256" s="32"/>
      <c r="AF256" s="32"/>
      <c r="AG256" s="32"/>
      <c r="AH256" s="32"/>
      <c r="AI256" s="32"/>
    </row>
    <row r="257" s="4" customFormat="1" ht="120" customHeight="1" spans="1:35">
      <c r="A257" s="31">
        <f t="shared" si="11"/>
        <v>110</v>
      </c>
      <c r="B257" s="32"/>
      <c r="C257" s="95" t="s">
        <v>1297</v>
      </c>
      <c r="D257" s="92" t="s">
        <v>415</v>
      </c>
      <c r="E257" s="32"/>
      <c r="F257" s="32" t="s">
        <v>1298</v>
      </c>
      <c r="G257" s="32" t="s">
        <v>1262</v>
      </c>
      <c r="H257" s="32"/>
      <c r="I257" s="32" t="s">
        <v>1263</v>
      </c>
      <c r="J257" s="104" t="s">
        <v>1299</v>
      </c>
      <c r="K257" s="32" t="s">
        <v>420</v>
      </c>
      <c r="L257" s="32">
        <v>2000</v>
      </c>
      <c r="M257" s="94"/>
      <c r="N257" s="33" t="s">
        <v>186</v>
      </c>
      <c r="O257" s="129" t="s">
        <v>1300</v>
      </c>
      <c r="P257" s="32" t="s">
        <v>42</v>
      </c>
      <c r="Q257" s="32" t="s">
        <v>42</v>
      </c>
      <c r="R257" s="32" t="s">
        <v>42</v>
      </c>
      <c r="S257" s="32" t="s">
        <v>42</v>
      </c>
      <c r="T257" s="32" t="s">
        <v>42</v>
      </c>
      <c r="U257" s="32" t="s">
        <v>42</v>
      </c>
      <c r="V257" s="32" t="s">
        <v>42</v>
      </c>
      <c r="W257" s="32">
        <v>42</v>
      </c>
      <c r="X257" s="60"/>
      <c r="Y257" s="129"/>
      <c r="Z257" s="170"/>
      <c r="AA257" s="31"/>
      <c r="AB257" s="179"/>
      <c r="AC257" s="134"/>
      <c r="AD257" s="134"/>
      <c r="AE257" s="134"/>
      <c r="AF257" s="134"/>
      <c r="AG257" s="134"/>
      <c r="AH257" s="134"/>
      <c r="AI257" s="32"/>
    </row>
    <row r="258" s="4" customFormat="1" ht="50" customHeight="1" spans="1:35">
      <c r="A258" s="27" t="s">
        <v>560</v>
      </c>
      <c r="B258" s="28"/>
      <c r="C258" s="29"/>
      <c r="D258" s="30"/>
      <c r="E258" s="31"/>
      <c r="F258" s="31"/>
      <c r="G258" s="31"/>
      <c r="H258" s="31"/>
      <c r="I258" s="31"/>
      <c r="J258" s="45"/>
      <c r="K258" s="31"/>
      <c r="L258" s="23">
        <f>SUM(L259:L271)</f>
        <v>382100</v>
      </c>
      <c r="M258" s="23">
        <f>SUM(M259:M271)</f>
        <v>34000</v>
      </c>
      <c r="N258" s="23"/>
      <c r="O258" s="53"/>
      <c r="P258" s="31"/>
      <c r="Q258" s="31"/>
      <c r="R258" s="31"/>
      <c r="S258" s="31"/>
      <c r="T258" s="31"/>
      <c r="U258" s="31"/>
      <c r="V258" s="31"/>
      <c r="W258" s="31"/>
      <c r="X258" s="53"/>
      <c r="Y258" s="53"/>
      <c r="Z258" s="23">
        <f>SUM(Z259:Z271)</f>
        <v>13424</v>
      </c>
      <c r="AA258" s="23">
        <f>SUM(AA259:AA271)</f>
        <v>16446</v>
      </c>
      <c r="AB258" s="66"/>
      <c r="AC258" s="31"/>
      <c r="AD258" s="31"/>
      <c r="AE258" s="31"/>
      <c r="AF258" s="31"/>
      <c r="AG258" s="31"/>
      <c r="AH258" s="31"/>
      <c r="AI258" s="31"/>
    </row>
    <row r="259" s="4" customFormat="1" ht="120" customHeight="1" spans="1:35">
      <c r="A259" s="31">
        <f>A257+1</f>
        <v>111</v>
      </c>
      <c r="B259" s="32"/>
      <c r="C259" s="33" t="s">
        <v>1301</v>
      </c>
      <c r="D259" s="34" t="s">
        <v>385</v>
      </c>
      <c r="E259" s="31"/>
      <c r="F259" s="33" t="s">
        <v>1302</v>
      </c>
      <c r="G259" s="33" t="s">
        <v>559</v>
      </c>
      <c r="H259" s="31"/>
      <c r="I259" s="33" t="s">
        <v>560</v>
      </c>
      <c r="J259" s="49" t="s">
        <v>1303</v>
      </c>
      <c r="K259" s="33" t="s">
        <v>45</v>
      </c>
      <c r="L259" s="31">
        <v>27000</v>
      </c>
      <c r="M259" s="31">
        <v>10000</v>
      </c>
      <c r="N259" s="33" t="s">
        <v>46</v>
      </c>
      <c r="O259" s="49" t="s">
        <v>1304</v>
      </c>
      <c r="P259" s="31"/>
      <c r="Q259" s="31"/>
      <c r="R259" s="31"/>
      <c r="S259" s="31"/>
      <c r="T259" s="31"/>
      <c r="U259" s="31"/>
      <c r="V259" s="31"/>
      <c r="W259" s="31"/>
      <c r="X259" s="33" t="s">
        <v>48</v>
      </c>
      <c r="Y259" s="33" t="s">
        <v>1305</v>
      </c>
      <c r="Z259" s="31">
        <v>0</v>
      </c>
      <c r="AA259" s="31">
        <v>180</v>
      </c>
      <c r="AB259" s="66" t="s">
        <v>1306</v>
      </c>
      <c r="AC259" s="63" t="s">
        <v>48</v>
      </c>
      <c r="AD259" s="31" t="s">
        <v>93</v>
      </c>
      <c r="AE259" s="69"/>
      <c r="AF259" s="69">
        <v>45992</v>
      </c>
      <c r="AG259" s="69"/>
      <c r="AH259" s="69"/>
      <c r="AI259" s="31" t="s">
        <v>1307</v>
      </c>
    </row>
    <row r="260" s="4" customFormat="1" ht="120" customHeight="1" spans="1:35">
      <c r="A260" s="31">
        <f t="shared" ref="A260:A271" si="12">A259+1</f>
        <v>112</v>
      </c>
      <c r="B260" s="32"/>
      <c r="C260" s="33" t="s">
        <v>1308</v>
      </c>
      <c r="D260" s="34" t="s">
        <v>385</v>
      </c>
      <c r="E260" s="31" t="s">
        <v>56</v>
      </c>
      <c r="F260" s="33" t="s">
        <v>1309</v>
      </c>
      <c r="G260" s="33" t="s">
        <v>559</v>
      </c>
      <c r="H260" s="31"/>
      <c r="I260" s="33" t="s">
        <v>560</v>
      </c>
      <c r="J260" s="49" t="s">
        <v>1310</v>
      </c>
      <c r="K260" s="33" t="s">
        <v>45</v>
      </c>
      <c r="L260" s="31">
        <v>15000</v>
      </c>
      <c r="M260" s="31">
        <v>8000</v>
      </c>
      <c r="N260" s="33" t="s">
        <v>46</v>
      </c>
      <c r="O260" s="49" t="s">
        <v>1311</v>
      </c>
      <c r="P260" s="31"/>
      <c r="Q260" s="31"/>
      <c r="R260" s="31"/>
      <c r="S260" s="31"/>
      <c r="T260" s="31"/>
      <c r="U260" s="31"/>
      <c r="V260" s="31"/>
      <c r="W260" s="31"/>
      <c r="X260" s="33" t="s">
        <v>48</v>
      </c>
      <c r="Y260" s="33" t="s">
        <v>1312</v>
      </c>
      <c r="Z260" s="31">
        <v>3977</v>
      </c>
      <c r="AA260" s="31">
        <v>5000</v>
      </c>
      <c r="AB260" s="33" t="s">
        <v>1313</v>
      </c>
      <c r="AC260" s="63" t="s">
        <v>48</v>
      </c>
      <c r="AD260" s="31" t="s">
        <v>111</v>
      </c>
      <c r="AE260" s="69"/>
      <c r="AF260" s="69">
        <v>45992</v>
      </c>
      <c r="AG260" s="69"/>
      <c r="AH260" s="69"/>
      <c r="AI260" s="31" t="s">
        <v>1314</v>
      </c>
    </row>
    <row r="261" s="4" customFormat="1" ht="120" customHeight="1" spans="1:35">
      <c r="A261" s="31">
        <f t="shared" si="12"/>
        <v>113</v>
      </c>
      <c r="B261" s="32"/>
      <c r="C261" s="33" t="s">
        <v>1315</v>
      </c>
      <c r="D261" s="34" t="s">
        <v>55</v>
      </c>
      <c r="E261" s="33" t="s">
        <v>744</v>
      </c>
      <c r="F261" s="33" t="s">
        <v>1316</v>
      </c>
      <c r="G261" s="33" t="s">
        <v>559</v>
      </c>
      <c r="H261" s="31"/>
      <c r="I261" s="33" t="s">
        <v>560</v>
      </c>
      <c r="J261" s="49" t="s">
        <v>1317</v>
      </c>
      <c r="K261" s="33" t="s">
        <v>45</v>
      </c>
      <c r="L261" s="31">
        <v>320000</v>
      </c>
      <c r="M261" s="31">
        <v>10000</v>
      </c>
      <c r="N261" s="33" t="s">
        <v>46</v>
      </c>
      <c r="O261" s="49" t="s">
        <v>1318</v>
      </c>
      <c r="P261" s="31"/>
      <c r="Q261" s="31"/>
      <c r="R261" s="31"/>
      <c r="S261" s="31"/>
      <c r="T261" s="31"/>
      <c r="U261" s="31"/>
      <c r="V261" s="31"/>
      <c r="W261" s="31"/>
      <c r="X261" s="33" t="s">
        <v>48</v>
      </c>
      <c r="Y261" s="33" t="s">
        <v>1319</v>
      </c>
      <c r="Z261" s="31">
        <v>5233</v>
      </c>
      <c r="AA261" s="31">
        <v>6000</v>
      </c>
      <c r="AB261" s="33" t="s">
        <v>1320</v>
      </c>
      <c r="AC261" s="63" t="s">
        <v>48</v>
      </c>
      <c r="AD261" s="31" t="s">
        <v>93</v>
      </c>
      <c r="AE261" s="69"/>
      <c r="AF261" s="69">
        <v>45992</v>
      </c>
      <c r="AG261" s="33" t="s">
        <v>1321</v>
      </c>
      <c r="AH261" s="69"/>
      <c r="AI261" s="31" t="s">
        <v>1322</v>
      </c>
    </row>
    <row r="262" s="4" customFormat="1" ht="120" customHeight="1" spans="1:35">
      <c r="A262" s="31">
        <f t="shared" si="12"/>
        <v>114</v>
      </c>
      <c r="B262" s="32"/>
      <c r="C262" s="33" t="s">
        <v>1323</v>
      </c>
      <c r="D262" s="34" t="s">
        <v>385</v>
      </c>
      <c r="E262" s="31" t="s">
        <v>56</v>
      </c>
      <c r="F262" s="33" t="s">
        <v>1324</v>
      </c>
      <c r="G262" s="33" t="s">
        <v>559</v>
      </c>
      <c r="H262" s="31"/>
      <c r="I262" s="33" t="s">
        <v>560</v>
      </c>
      <c r="J262" s="49" t="s">
        <v>1325</v>
      </c>
      <c r="K262" s="33" t="s">
        <v>45</v>
      </c>
      <c r="L262" s="31">
        <v>13900</v>
      </c>
      <c r="M262" s="31">
        <v>6000</v>
      </c>
      <c r="N262" s="33" t="s">
        <v>91</v>
      </c>
      <c r="O262" s="49" t="s">
        <v>1326</v>
      </c>
      <c r="P262" s="31"/>
      <c r="Q262" s="31"/>
      <c r="R262" s="31"/>
      <c r="S262" s="31"/>
      <c r="T262" s="31"/>
      <c r="U262" s="31"/>
      <c r="V262" s="31"/>
      <c r="W262" s="31"/>
      <c r="X262" s="33" t="s">
        <v>48</v>
      </c>
      <c r="Y262" s="33" t="s">
        <v>1327</v>
      </c>
      <c r="Z262" s="31">
        <v>4214</v>
      </c>
      <c r="AA262" s="31">
        <v>5266</v>
      </c>
      <c r="AB262" s="66" t="s">
        <v>1328</v>
      </c>
      <c r="AC262" s="33" t="s">
        <v>48</v>
      </c>
      <c r="AD262" s="31" t="s">
        <v>111</v>
      </c>
      <c r="AE262" s="69" t="s">
        <v>94</v>
      </c>
      <c r="AF262" s="69">
        <v>46357</v>
      </c>
      <c r="AG262" s="69"/>
      <c r="AH262" s="69"/>
      <c r="AI262" s="31" t="s">
        <v>1329</v>
      </c>
    </row>
    <row r="263" s="4" customFormat="1" ht="120" customHeight="1" spans="1:35">
      <c r="A263" s="31">
        <f t="shared" si="12"/>
        <v>115</v>
      </c>
      <c r="B263" s="32"/>
      <c r="C263" s="33" t="s">
        <v>1330</v>
      </c>
      <c r="D263" s="34" t="s">
        <v>40</v>
      </c>
      <c r="E263" s="31"/>
      <c r="F263" s="31" t="s">
        <v>1331</v>
      </c>
      <c r="G263" s="31" t="s">
        <v>1332</v>
      </c>
      <c r="H263" s="31"/>
      <c r="I263" s="31" t="s">
        <v>1070</v>
      </c>
      <c r="J263" s="49" t="s">
        <v>1333</v>
      </c>
      <c r="K263" s="31" t="s">
        <v>420</v>
      </c>
      <c r="L263" s="31"/>
      <c r="M263" s="31"/>
      <c r="N263" s="33" t="s">
        <v>186</v>
      </c>
      <c r="O263" s="49"/>
      <c r="P263" s="33" t="s">
        <v>1334</v>
      </c>
      <c r="Q263" s="33" t="s">
        <v>1335</v>
      </c>
      <c r="R263" s="33" t="s">
        <v>42</v>
      </c>
      <c r="S263" s="33" t="s">
        <v>1336</v>
      </c>
      <c r="T263" s="33" t="s">
        <v>1337</v>
      </c>
      <c r="U263" s="33" t="s">
        <v>42</v>
      </c>
      <c r="V263" s="33">
        <v>80</v>
      </c>
      <c r="W263" s="33">
        <v>580</v>
      </c>
      <c r="X263" s="33"/>
      <c r="Y263" s="49"/>
      <c r="Z263" s="45"/>
      <c r="AA263" s="45"/>
      <c r="AB263" s="66"/>
      <c r="AC263" s="31"/>
      <c r="AD263" s="31"/>
      <c r="AE263" s="31"/>
      <c r="AF263" s="31"/>
      <c r="AG263" s="31"/>
      <c r="AH263" s="106" t="s">
        <v>1338</v>
      </c>
      <c r="AI263" s="31"/>
    </row>
    <row r="264" s="4" customFormat="1" ht="120" customHeight="1" spans="1:35">
      <c r="A264" s="31">
        <f t="shared" si="12"/>
        <v>116</v>
      </c>
      <c r="B264" s="32"/>
      <c r="C264" s="33" t="s">
        <v>1339</v>
      </c>
      <c r="D264" s="34" t="s">
        <v>55</v>
      </c>
      <c r="E264" s="31"/>
      <c r="F264" s="33" t="s">
        <v>559</v>
      </c>
      <c r="G264" s="33" t="s">
        <v>559</v>
      </c>
      <c r="H264" s="31"/>
      <c r="I264" s="33" t="s">
        <v>560</v>
      </c>
      <c r="J264" s="49" t="s">
        <v>1340</v>
      </c>
      <c r="K264" s="33" t="s">
        <v>192</v>
      </c>
      <c r="L264" s="31"/>
      <c r="M264" s="31"/>
      <c r="N264" s="33" t="s">
        <v>186</v>
      </c>
      <c r="O264" s="49"/>
      <c r="P264" s="31">
        <v>14</v>
      </c>
      <c r="Q264" s="31" t="s">
        <v>42</v>
      </c>
      <c r="R264" s="31">
        <v>14</v>
      </c>
      <c r="S264" s="31">
        <v>2</v>
      </c>
      <c r="T264" s="31" t="s">
        <v>42</v>
      </c>
      <c r="U264" s="31" t="s">
        <v>42</v>
      </c>
      <c r="V264" s="31">
        <v>14</v>
      </c>
      <c r="W264" s="31">
        <v>70</v>
      </c>
      <c r="X264" s="33"/>
      <c r="Y264" s="49"/>
      <c r="Z264" s="45"/>
      <c r="AA264" s="45"/>
      <c r="AB264" s="66"/>
      <c r="AC264" s="31"/>
      <c r="AD264" s="31"/>
      <c r="AE264" s="31"/>
      <c r="AF264" s="31"/>
      <c r="AG264" s="31"/>
      <c r="AH264" s="31"/>
      <c r="AI264" s="31"/>
    </row>
    <row r="265" s="4" customFormat="1" ht="120" customHeight="1" spans="1:35">
      <c r="A265" s="31">
        <f t="shared" si="12"/>
        <v>117</v>
      </c>
      <c r="B265" s="32"/>
      <c r="C265" s="33" t="s">
        <v>1341</v>
      </c>
      <c r="D265" s="34" t="s">
        <v>385</v>
      </c>
      <c r="E265" s="31"/>
      <c r="F265" s="33" t="s">
        <v>559</v>
      </c>
      <c r="G265" s="33" t="s">
        <v>559</v>
      </c>
      <c r="H265" s="31"/>
      <c r="I265" s="33" t="s">
        <v>560</v>
      </c>
      <c r="J265" s="49" t="s">
        <v>1342</v>
      </c>
      <c r="K265" s="33" t="s">
        <v>192</v>
      </c>
      <c r="L265" s="31"/>
      <c r="M265" s="31"/>
      <c r="N265" s="33" t="s">
        <v>186</v>
      </c>
      <c r="O265" s="49"/>
      <c r="P265" s="31"/>
      <c r="Q265" s="31"/>
      <c r="R265" s="31"/>
      <c r="S265" s="31"/>
      <c r="T265" s="31"/>
      <c r="U265" s="31"/>
      <c r="V265" s="31"/>
      <c r="W265" s="31"/>
      <c r="X265" s="33"/>
      <c r="Y265" s="49"/>
      <c r="Z265" s="45"/>
      <c r="AA265" s="45"/>
      <c r="AB265" s="66"/>
      <c r="AC265" s="31"/>
      <c r="AD265" s="31"/>
      <c r="AE265" s="31"/>
      <c r="AF265" s="31"/>
      <c r="AG265" s="31"/>
      <c r="AH265" s="31"/>
      <c r="AI265" s="31"/>
    </row>
    <row r="266" s="4" customFormat="1" ht="120" customHeight="1" spans="1:35">
      <c r="A266" s="31">
        <f t="shared" si="12"/>
        <v>118</v>
      </c>
      <c r="B266" s="32"/>
      <c r="C266" s="33" t="s">
        <v>1343</v>
      </c>
      <c r="D266" s="34" t="s">
        <v>385</v>
      </c>
      <c r="E266" s="31"/>
      <c r="F266" s="33" t="s">
        <v>559</v>
      </c>
      <c r="G266" s="33" t="s">
        <v>559</v>
      </c>
      <c r="H266" s="31"/>
      <c r="I266" s="33" t="s">
        <v>560</v>
      </c>
      <c r="J266" s="49" t="s">
        <v>1344</v>
      </c>
      <c r="K266" s="33" t="s">
        <v>192</v>
      </c>
      <c r="L266" s="31"/>
      <c r="M266" s="31"/>
      <c r="N266" s="33" t="s">
        <v>186</v>
      </c>
      <c r="O266" s="49"/>
      <c r="P266" s="31">
        <v>10</v>
      </c>
      <c r="Q266" s="31">
        <v>4</v>
      </c>
      <c r="R266" s="31">
        <v>10</v>
      </c>
      <c r="S266" s="31" t="s">
        <v>42</v>
      </c>
      <c r="T266" s="31" t="s">
        <v>42</v>
      </c>
      <c r="U266" s="31" t="s">
        <v>42</v>
      </c>
      <c r="V266" s="31">
        <v>10</v>
      </c>
      <c r="W266" s="31">
        <v>110</v>
      </c>
      <c r="X266" s="33"/>
      <c r="Y266" s="49"/>
      <c r="Z266" s="45"/>
      <c r="AA266" s="45"/>
      <c r="AB266" s="66"/>
      <c r="AC266" s="31"/>
      <c r="AD266" s="31"/>
      <c r="AE266" s="31"/>
      <c r="AF266" s="31"/>
      <c r="AG266" s="31"/>
      <c r="AH266" s="31"/>
      <c r="AI266" s="31"/>
    </row>
    <row r="267" s="4" customFormat="1" ht="120" customHeight="1" spans="1:35">
      <c r="A267" s="31">
        <f t="shared" si="12"/>
        <v>119</v>
      </c>
      <c r="B267" s="32"/>
      <c r="C267" s="95" t="s">
        <v>1345</v>
      </c>
      <c r="D267" s="92" t="s">
        <v>415</v>
      </c>
      <c r="E267" s="31"/>
      <c r="F267" s="33" t="s">
        <v>559</v>
      </c>
      <c r="G267" s="33" t="s">
        <v>559</v>
      </c>
      <c r="H267" s="31"/>
      <c r="I267" s="33" t="s">
        <v>560</v>
      </c>
      <c r="J267" s="49" t="s">
        <v>1346</v>
      </c>
      <c r="K267" s="33" t="s">
        <v>192</v>
      </c>
      <c r="L267" s="31">
        <v>3000</v>
      </c>
      <c r="M267" s="94"/>
      <c r="N267" s="33" t="s">
        <v>186</v>
      </c>
      <c r="O267" s="129" t="s">
        <v>42</v>
      </c>
      <c r="P267" s="31">
        <v>5</v>
      </c>
      <c r="Q267" s="31">
        <v>10</v>
      </c>
      <c r="R267" s="31" t="s">
        <v>42</v>
      </c>
      <c r="S267" s="31" t="s">
        <v>42</v>
      </c>
      <c r="T267" s="31" t="s">
        <v>42</v>
      </c>
      <c r="U267" s="31" t="s">
        <v>42</v>
      </c>
      <c r="V267" s="31">
        <v>5</v>
      </c>
      <c r="W267" s="31">
        <v>2200</v>
      </c>
      <c r="X267" s="60"/>
      <c r="Y267" s="129"/>
      <c r="Z267" s="170"/>
      <c r="AA267" s="170"/>
      <c r="AB267" s="71"/>
      <c r="AC267" s="32"/>
      <c r="AD267" s="32"/>
      <c r="AE267" s="32"/>
      <c r="AF267" s="32"/>
      <c r="AG267" s="32"/>
      <c r="AH267" s="32"/>
      <c r="AI267" s="32"/>
    </row>
    <row r="268" s="4" customFormat="1" ht="120" customHeight="1" spans="1:35">
      <c r="A268" s="31">
        <f t="shared" si="12"/>
        <v>120</v>
      </c>
      <c r="B268" s="32"/>
      <c r="C268" s="95" t="s">
        <v>1347</v>
      </c>
      <c r="D268" s="92" t="s">
        <v>415</v>
      </c>
      <c r="E268" s="31"/>
      <c r="F268" s="33" t="s">
        <v>559</v>
      </c>
      <c r="G268" s="33" t="s">
        <v>559</v>
      </c>
      <c r="H268" s="31"/>
      <c r="I268" s="33" t="s">
        <v>560</v>
      </c>
      <c r="J268" s="49" t="s">
        <v>1348</v>
      </c>
      <c r="K268" s="33" t="s">
        <v>192</v>
      </c>
      <c r="L268" s="31">
        <v>2300</v>
      </c>
      <c r="M268" s="94"/>
      <c r="N268" s="33" t="s">
        <v>186</v>
      </c>
      <c r="O268" s="129" t="s">
        <v>42</v>
      </c>
      <c r="P268" s="31">
        <v>5</v>
      </c>
      <c r="Q268" s="31">
        <v>7</v>
      </c>
      <c r="R268" s="31" t="s">
        <v>42</v>
      </c>
      <c r="S268" s="31" t="s">
        <v>42</v>
      </c>
      <c r="T268" s="31" t="s">
        <v>42</v>
      </c>
      <c r="U268" s="31" t="s">
        <v>42</v>
      </c>
      <c r="V268" s="31">
        <v>5</v>
      </c>
      <c r="W268" s="31">
        <v>1500</v>
      </c>
      <c r="X268" s="60"/>
      <c r="Y268" s="129"/>
      <c r="Z268" s="170"/>
      <c r="AA268" s="170"/>
      <c r="AB268" s="71"/>
      <c r="AC268" s="32"/>
      <c r="AD268" s="32"/>
      <c r="AE268" s="32"/>
      <c r="AF268" s="32"/>
      <c r="AG268" s="32"/>
      <c r="AH268" s="32"/>
      <c r="AI268" s="32"/>
    </row>
    <row r="269" s="4" customFormat="1" ht="120" customHeight="1" spans="1:35">
      <c r="A269" s="31">
        <f t="shared" si="12"/>
        <v>121</v>
      </c>
      <c r="B269" s="32"/>
      <c r="C269" s="95" t="s">
        <v>1349</v>
      </c>
      <c r="D269" s="92" t="s">
        <v>415</v>
      </c>
      <c r="E269" s="31"/>
      <c r="F269" s="33" t="s">
        <v>559</v>
      </c>
      <c r="G269" s="33" t="s">
        <v>559</v>
      </c>
      <c r="H269" s="31"/>
      <c r="I269" s="33" t="s">
        <v>560</v>
      </c>
      <c r="J269" s="49" t="s">
        <v>1350</v>
      </c>
      <c r="K269" s="33" t="s">
        <v>192</v>
      </c>
      <c r="L269" s="31">
        <v>900</v>
      </c>
      <c r="M269" s="94"/>
      <c r="N269" s="33" t="s">
        <v>186</v>
      </c>
      <c r="O269" s="129" t="s">
        <v>42</v>
      </c>
      <c r="P269" s="31" t="s">
        <v>42</v>
      </c>
      <c r="Q269" s="31" t="s">
        <v>42</v>
      </c>
      <c r="R269" s="31" t="s">
        <v>42</v>
      </c>
      <c r="S269" s="31" t="s">
        <v>42</v>
      </c>
      <c r="T269" s="31" t="s">
        <v>42</v>
      </c>
      <c r="U269" s="31" t="s">
        <v>42</v>
      </c>
      <c r="V269" s="31">
        <v>5</v>
      </c>
      <c r="W269" s="31">
        <v>0</v>
      </c>
      <c r="X269" s="60"/>
      <c r="Y269" s="129"/>
      <c r="Z269" s="170"/>
      <c r="AA269" s="170"/>
      <c r="AB269" s="71"/>
      <c r="AC269" s="32"/>
      <c r="AD269" s="32"/>
      <c r="AE269" s="32"/>
      <c r="AF269" s="32"/>
      <c r="AG269" s="32"/>
      <c r="AH269" s="32"/>
      <c r="AI269" s="32"/>
    </row>
    <row r="270" s="4" customFormat="1" ht="120" customHeight="1" spans="1:35">
      <c r="A270" s="31">
        <f t="shared" si="12"/>
        <v>122</v>
      </c>
      <c r="B270" s="32"/>
      <c r="C270" s="33" t="s">
        <v>1351</v>
      </c>
      <c r="D270" s="34" t="s">
        <v>55</v>
      </c>
      <c r="E270" s="31"/>
      <c r="F270" s="33" t="s">
        <v>1352</v>
      </c>
      <c r="G270" s="33" t="s">
        <v>559</v>
      </c>
      <c r="H270" s="31"/>
      <c r="I270" s="33" t="s">
        <v>560</v>
      </c>
      <c r="J270" s="49" t="s">
        <v>1353</v>
      </c>
      <c r="K270" s="33" t="s">
        <v>45</v>
      </c>
      <c r="L270" s="31"/>
      <c r="M270" s="31"/>
      <c r="N270" s="33" t="s">
        <v>186</v>
      </c>
      <c r="O270" s="49"/>
      <c r="P270" s="31"/>
      <c r="Q270" s="31"/>
      <c r="R270" s="31"/>
      <c r="S270" s="31"/>
      <c r="T270" s="31"/>
      <c r="U270" s="31"/>
      <c r="V270" s="31"/>
      <c r="W270" s="31"/>
      <c r="X270" s="33"/>
      <c r="Y270" s="49"/>
      <c r="Z270" s="45"/>
      <c r="AA270" s="45"/>
      <c r="AB270" s="66"/>
      <c r="AC270" s="31"/>
      <c r="AD270" s="31"/>
      <c r="AE270" s="31"/>
      <c r="AF270" s="31"/>
      <c r="AG270" s="31"/>
      <c r="AH270" s="31"/>
      <c r="AI270" s="31"/>
    </row>
    <row r="271" s="4" customFormat="1" ht="120" customHeight="1" spans="1:35">
      <c r="A271" s="31">
        <f t="shared" si="12"/>
        <v>123</v>
      </c>
      <c r="B271" s="32"/>
      <c r="C271" s="33" t="s">
        <v>1354</v>
      </c>
      <c r="D271" s="34" t="s">
        <v>385</v>
      </c>
      <c r="E271" s="31"/>
      <c r="F271" s="33" t="s">
        <v>1355</v>
      </c>
      <c r="G271" s="33" t="s">
        <v>559</v>
      </c>
      <c r="H271" s="31"/>
      <c r="I271" s="33" t="s">
        <v>560</v>
      </c>
      <c r="J271" s="49" t="s">
        <v>1356</v>
      </c>
      <c r="K271" s="33" t="s">
        <v>45</v>
      </c>
      <c r="L271" s="31"/>
      <c r="M271" s="31"/>
      <c r="N271" s="33" t="s">
        <v>186</v>
      </c>
      <c r="O271" s="49"/>
      <c r="P271" s="31"/>
      <c r="Q271" s="31"/>
      <c r="R271" s="31"/>
      <c r="S271" s="31"/>
      <c r="T271" s="31"/>
      <c r="U271" s="31"/>
      <c r="V271" s="31"/>
      <c r="W271" s="31"/>
      <c r="X271" s="33"/>
      <c r="Y271" s="49"/>
      <c r="Z271" s="45"/>
      <c r="AA271" s="45"/>
      <c r="AB271" s="66"/>
      <c r="AC271" s="31"/>
      <c r="AD271" s="31"/>
      <c r="AE271" s="31"/>
      <c r="AF271" s="31"/>
      <c r="AG271" s="31"/>
      <c r="AH271" s="31"/>
      <c r="AI271" s="31"/>
    </row>
    <row r="272" s="4" customFormat="1" ht="50" customHeight="1" spans="1:35">
      <c r="A272" s="27" t="s">
        <v>476</v>
      </c>
      <c r="B272" s="28"/>
      <c r="C272" s="29"/>
      <c r="D272" s="30"/>
      <c r="E272" s="31"/>
      <c r="F272" s="31"/>
      <c r="G272" s="31"/>
      <c r="H272" s="31"/>
      <c r="I272" s="31"/>
      <c r="J272" s="45"/>
      <c r="K272" s="31"/>
      <c r="L272" s="23">
        <f>SUM(L273:L275)</f>
        <v>24000</v>
      </c>
      <c r="M272" s="23">
        <f>SUM(M273:M275)</f>
        <v>8000</v>
      </c>
      <c r="N272" s="23"/>
      <c r="O272" s="53"/>
      <c r="P272" s="31"/>
      <c r="Q272" s="31"/>
      <c r="R272" s="31"/>
      <c r="S272" s="31"/>
      <c r="T272" s="31"/>
      <c r="U272" s="31"/>
      <c r="V272" s="31"/>
      <c r="W272" s="31"/>
      <c r="X272" s="53"/>
      <c r="Y272" s="53"/>
      <c r="Z272" s="23">
        <f>SUM(Z273:Z275)</f>
        <v>1678</v>
      </c>
      <c r="AA272" s="23">
        <f>SUM(AA273:AA275)</f>
        <v>3700</v>
      </c>
      <c r="AB272" s="66"/>
      <c r="AC272" s="31"/>
      <c r="AD272" s="31"/>
      <c r="AE272" s="31"/>
      <c r="AF272" s="31"/>
      <c r="AG272" s="31"/>
      <c r="AH272" s="31"/>
      <c r="AI272" s="31"/>
    </row>
    <row r="273" s="4" customFormat="1" ht="120" customHeight="1" spans="1:35">
      <c r="A273" s="31">
        <f>A271+1</f>
        <v>124</v>
      </c>
      <c r="B273" s="32"/>
      <c r="C273" s="33" t="s">
        <v>1357</v>
      </c>
      <c r="D273" s="34" t="s">
        <v>385</v>
      </c>
      <c r="E273" s="31"/>
      <c r="F273" s="33" t="s">
        <v>1302</v>
      </c>
      <c r="G273" s="33" t="s">
        <v>475</v>
      </c>
      <c r="H273" s="31"/>
      <c r="I273" s="33" t="s">
        <v>476</v>
      </c>
      <c r="J273" s="49" t="s">
        <v>1358</v>
      </c>
      <c r="K273" s="33" t="s">
        <v>45</v>
      </c>
      <c r="L273" s="31">
        <v>20000</v>
      </c>
      <c r="M273" s="31">
        <v>5000</v>
      </c>
      <c r="N273" s="33" t="s">
        <v>46</v>
      </c>
      <c r="O273" s="48" t="s">
        <v>1359</v>
      </c>
      <c r="P273" s="31"/>
      <c r="Q273" s="31"/>
      <c r="R273" s="31"/>
      <c r="S273" s="31"/>
      <c r="T273" s="31"/>
      <c r="U273" s="31"/>
      <c r="V273" s="31"/>
      <c r="W273" s="31"/>
      <c r="X273" s="33" t="s">
        <v>48</v>
      </c>
      <c r="Y273" s="33" t="s">
        <v>1357</v>
      </c>
      <c r="Z273" s="31">
        <v>650</v>
      </c>
      <c r="AA273" s="31">
        <v>2000</v>
      </c>
      <c r="AB273" s="76" t="s">
        <v>1360</v>
      </c>
      <c r="AC273" s="63" t="s">
        <v>48</v>
      </c>
      <c r="AD273" s="69" t="s">
        <v>199</v>
      </c>
      <c r="AE273" s="69"/>
      <c r="AF273" s="69" t="s">
        <v>52</v>
      </c>
      <c r="AG273" s="63" t="s">
        <v>479</v>
      </c>
      <c r="AH273" s="69" t="s">
        <v>42</v>
      </c>
      <c r="AI273" s="31" t="s">
        <v>1361</v>
      </c>
    </row>
    <row r="274" s="4" customFormat="1" ht="120" customHeight="1" spans="1:35">
      <c r="A274" s="31">
        <f t="shared" ref="A274:A291" si="13">A273+1</f>
        <v>125</v>
      </c>
      <c r="B274" s="32"/>
      <c r="C274" s="33" t="s">
        <v>1362</v>
      </c>
      <c r="D274" s="34" t="s">
        <v>385</v>
      </c>
      <c r="E274" s="31"/>
      <c r="F274" s="33" t="s">
        <v>1363</v>
      </c>
      <c r="G274" s="33" t="s">
        <v>475</v>
      </c>
      <c r="H274" s="31"/>
      <c r="I274" s="33" t="s">
        <v>476</v>
      </c>
      <c r="J274" s="45" t="s">
        <v>1364</v>
      </c>
      <c r="K274" s="33" t="s">
        <v>45</v>
      </c>
      <c r="L274" s="31">
        <v>3000</v>
      </c>
      <c r="M274" s="31">
        <v>3000</v>
      </c>
      <c r="N274" s="33" t="s">
        <v>91</v>
      </c>
      <c r="O274" s="49" t="s">
        <v>211</v>
      </c>
      <c r="P274" s="31"/>
      <c r="Q274" s="31"/>
      <c r="R274" s="31"/>
      <c r="S274" s="31"/>
      <c r="T274" s="31"/>
      <c r="U274" s="31"/>
      <c r="V274" s="31"/>
      <c r="W274" s="31"/>
      <c r="X274" s="33" t="s">
        <v>48</v>
      </c>
      <c r="Y274" s="33" t="s">
        <v>1362</v>
      </c>
      <c r="Z274" s="31">
        <v>1028</v>
      </c>
      <c r="AA274" s="31">
        <v>1700</v>
      </c>
      <c r="AB274" s="76" t="s">
        <v>1365</v>
      </c>
      <c r="AC274" s="63" t="s">
        <v>48</v>
      </c>
      <c r="AD274" s="69" t="s">
        <v>51</v>
      </c>
      <c r="AE274" s="69" t="s">
        <v>51</v>
      </c>
      <c r="AF274" s="69" t="s">
        <v>157</v>
      </c>
      <c r="AG274" s="63" t="s">
        <v>479</v>
      </c>
      <c r="AH274" s="69" t="s">
        <v>42</v>
      </c>
      <c r="AI274" s="31" t="s">
        <v>607</v>
      </c>
    </row>
    <row r="275" s="4" customFormat="1" ht="120" customHeight="1" spans="1:35">
      <c r="A275" s="31">
        <f t="shared" si="13"/>
        <v>126</v>
      </c>
      <c r="B275" s="174"/>
      <c r="C275" s="33" t="s">
        <v>1366</v>
      </c>
      <c r="D275" s="34" t="s">
        <v>64</v>
      </c>
      <c r="E275" s="31"/>
      <c r="F275" s="33" t="s">
        <v>1367</v>
      </c>
      <c r="G275" s="33" t="s">
        <v>475</v>
      </c>
      <c r="H275" s="31"/>
      <c r="I275" s="33" t="s">
        <v>476</v>
      </c>
      <c r="J275" s="45" t="s">
        <v>1368</v>
      </c>
      <c r="K275" s="33" t="s">
        <v>192</v>
      </c>
      <c r="L275" s="31">
        <v>1000</v>
      </c>
      <c r="M275" s="31"/>
      <c r="N275" s="33" t="s">
        <v>186</v>
      </c>
      <c r="O275" s="49"/>
      <c r="P275" s="31">
        <v>6</v>
      </c>
      <c r="Q275" s="31">
        <v>3</v>
      </c>
      <c r="R275" s="31" t="s">
        <v>42</v>
      </c>
      <c r="S275" s="31" t="s">
        <v>42</v>
      </c>
      <c r="T275" s="31" t="s">
        <v>42</v>
      </c>
      <c r="U275" s="31" t="s">
        <v>42</v>
      </c>
      <c r="V275" s="31" t="s">
        <v>42</v>
      </c>
      <c r="W275" s="31">
        <v>30</v>
      </c>
      <c r="X275" s="33"/>
      <c r="Y275" s="49"/>
      <c r="Z275" s="45"/>
      <c r="AA275" s="45"/>
      <c r="AB275" s="66"/>
      <c r="AC275" s="31"/>
      <c r="AD275" s="31"/>
      <c r="AE275" s="31"/>
      <c r="AF275" s="31"/>
      <c r="AG275" s="31"/>
      <c r="AH275" s="31"/>
      <c r="AI275" s="31"/>
    </row>
    <row r="276" s="4" customFormat="1" ht="50" customHeight="1" spans="1:35">
      <c r="A276" s="27" t="s">
        <v>308</v>
      </c>
      <c r="B276" s="28"/>
      <c r="C276" s="29"/>
      <c r="D276" s="30"/>
      <c r="E276" s="31"/>
      <c r="F276" s="31"/>
      <c r="G276" s="31"/>
      <c r="H276" s="31"/>
      <c r="I276" s="31"/>
      <c r="J276" s="45"/>
      <c r="K276" s="31"/>
      <c r="L276" s="23">
        <f>SUM(L277:L291)</f>
        <v>278187.89</v>
      </c>
      <c r="M276" s="23">
        <f>SUM(M277:M291)</f>
        <v>22130</v>
      </c>
      <c r="N276" s="23"/>
      <c r="O276" s="53"/>
      <c r="P276" s="31"/>
      <c r="Q276" s="31"/>
      <c r="R276" s="31"/>
      <c r="S276" s="31"/>
      <c r="T276" s="31"/>
      <c r="U276" s="31"/>
      <c r="V276" s="31"/>
      <c r="W276" s="31"/>
      <c r="X276" s="53"/>
      <c r="Y276" s="53"/>
      <c r="Z276" s="23">
        <f>SUM(Z277:Z291)</f>
        <v>4277</v>
      </c>
      <c r="AA276" s="23">
        <f>SUM(AA277:AA291,AA53,AA94)</f>
        <v>20297</v>
      </c>
      <c r="AB276" s="66"/>
      <c r="AC276" s="31"/>
      <c r="AD276" s="31"/>
      <c r="AE276" s="31"/>
      <c r="AF276" s="31"/>
      <c r="AG276" s="31"/>
      <c r="AH276" s="31"/>
      <c r="AI276" s="31"/>
    </row>
    <row r="277" s="4" customFormat="1" ht="120" customHeight="1" spans="1:35">
      <c r="A277" s="31">
        <f>A275+1</f>
        <v>127</v>
      </c>
      <c r="B277" s="32"/>
      <c r="C277" s="33" t="s">
        <v>1369</v>
      </c>
      <c r="D277" s="34" t="s">
        <v>385</v>
      </c>
      <c r="E277" s="31"/>
      <c r="F277" s="33" t="s">
        <v>1370</v>
      </c>
      <c r="G277" s="33" t="s">
        <v>307</v>
      </c>
      <c r="H277" s="31"/>
      <c r="I277" s="33" t="s">
        <v>308</v>
      </c>
      <c r="J277" s="45" t="s">
        <v>1371</v>
      </c>
      <c r="K277" s="33" t="s">
        <v>45</v>
      </c>
      <c r="L277" s="31">
        <v>165000</v>
      </c>
      <c r="M277" s="31">
        <v>5000</v>
      </c>
      <c r="N277" s="33" t="s">
        <v>46</v>
      </c>
      <c r="O277" s="48" t="s">
        <v>1372</v>
      </c>
      <c r="P277" s="31" t="s">
        <v>42</v>
      </c>
      <c r="Q277" s="31" t="s">
        <v>42</v>
      </c>
      <c r="R277" s="31" t="s">
        <v>42</v>
      </c>
      <c r="S277" s="31" t="s">
        <v>42</v>
      </c>
      <c r="T277" s="31" t="s">
        <v>42</v>
      </c>
      <c r="U277" s="31" t="s">
        <v>42</v>
      </c>
      <c r="V277" s="31" t="s">
        <v>42</v>
      </c>
      <c r="W277" s="31"/>
      <c r="X277" s="33" t="s">
        <v>48</v>
      </c>
      <c r="Y277" s="63" t="s">
        <v>1369</v>
      </c>
      <c r="Z277" s="31">
        <v>2090</v>
      </c>
      <c r="AA277" s="31">
        <v>10000</v>
      </c>
      <c r="AB277" s="76" t="s">
        <v>1373</v>
      </c>
      <c r="AC277" s="63" t="s">
        <v>48</v>
      </c>
      <c r="AD277" s="69" t="s">
        <v>199</v>
      </c>
      <c r="AE277" s="31"/>
      <c r="AF277" s="31" t="s">
        <v>52</v>
      </c>
      <c r="AG277" s="31" t="s">
        <v>42</v>
      </c>
      <c r="AH277" s="66" t="s">
        <v>1374</v>
      </c>
      <c r="AI277" s="31" t="s">
        <v>1375</v>
      </c>
    </row>
    <row r="278" s="4" customFormat="1" ht="120" customHeight="1" spans="1:35">
      <c r="A278" s="31">
        <f t="shared" si="13"/>
        <v>128</v>
      </c>
      <c r="B278" s="32"/>
      <c r="C278" s="33" t="s">
        <v>1376</v>
      </c>
      <c r="D278" s="34" t="s">
        <v>64</v>
      </c>
      <c r="E278" s="31"/>
      <c r="F278" s="31" t="s">
        <v>1377</v>
      </c>
      <c r="G278" s="31" t="s">
        <v>1134</v>
      </c>
      <c r="H278" s="31"/>
      <c r="I278" s="31" t="s">
        <v>1136</v>
      </c>
      <c r="J278" s="49" t="s">
        <v>1378</v>
      </c>
      <c r="K278" s="31" t="s">
        <v>420</v>
      </c>
      <c r="L278" s="31">
        <v>1000</v>
      </c>
      <c r="M278" s="31">
        <v>500</v>
      </c>
      <c r="N278" s="33" t="s">
        <v>46</v>
      </c>
      <c r="O278" s="49" t="s">
        <v>211</v>
      </c>
      <c r="P278" s="31" t="s">
        <v>42</v>
      </c>
      <c r="Q278" s="31" t="s">
        <v>42</v>
      </c>
      <c r="R278" s="31" t="s">
        <v>42</v>
      </c>
      <c r="S278" s="31" t="s">
        <v>42</v>
      </c>
      <c r="T278" s="31" t="s">
        <v>42</v>
      </c>
      <c r="U278" s="31" t="s">
        <v>42</v>
      </c>
      <c r="V278" s="31" t="s">
        <v>42</v>
      </c>
      <c r="W278" s="31"/>
      <c r="X278" s="33" t="s">
        <v>48</v>
      </c>
      <c r="Y278" s="33" t="s">
        <v>1379</v>
      </c>
      <c r="Z278" s="31">
        <v>279</v>
      </c>
      <c r="AA278" s="31">
        <v>1000</v>
      </c>
      <c r="AB278" s="76" t="s">
        <v>1380</v>
      </c>
      <c r="AC278" s="63" t="s">
        <v>48</v>
      </c>
      <c r="AD278" s="69" t="s">
        <v>111</v>
      </c>
      <c r="AE278" s="31"/>
      <c r="AF278" s="31" t="s">
        <v>52</v>
      </c>
      <c r="AG278" s="31" t="s">
        <v>42</v>
      </c>
      <c r="AH278" s="31" t="s">
        <v>42</v>
      </c>
      <c r="AI278" s="31" t="s">
        <v>1105</v>
      </c>
    </row>
    <row r="279" s="4" customFormat="1" ht="120" customHeight="1" spans="1:35">
      <c r="A279" s="31">
        <f t="shared" si="13"/>
        <v>129</v>
      </c>
      <c r="B279" s="32"/>
      <c r="C279" s="33" t="s">
        <v>1381</v>
      </c>
      <c r="D279" s="34" t="s">
        <v>385</v>
      </c>
      <c r="E279" s="31"/>
      <c r="F279" s="33" t="s">
        <v>1382</v>
      </c>
      <c r="G279" s="33" t="s">
        <v>307</v>
      </c>
      <c r="H279" s="31"/>
      <c r="I279" s="33" t="s">
        <v>308</v>
      </c>
      <c r="J279" s="49" t="s">
        <v>1383</v>
      </c>
      <c r="K279" s="33" t="s">
        <v>45</v>
      </c>
      <c r="L279" s="31">
        <v>5500</v>
      </c>
      <c r="M279" s="31">
        <v>1500</v>
      </c>
      <c r="N279" s="33" t="s">
        <v>46</v>
      </c>
      <c r="O279" s="48" t="s">
        <v>1384</v>
      </c>
      <c r="P279" s="31" t="s">
        <v>42</v>
      </c>
      <c r="Q279" s="31" t="s">
        <v>42</v>
      </c>
      <c r="R279" s="31" t="s">
        <v>42</v>
      </c>
      <c r="S279" s="31" t="s">
        <v>42</v>
      </c>
      <c r="T279" s="31" t="s">
        <v>42</v>
      </c>
      <c r="U279" s="31" t="s">
        <v>42</v>
      </c>
      <c r="V279" s="31" t="s">
        <v>42</v>
      </c>
      <c r="W279" s="31"/>
      <c r="X279" s="63" t="s">
        <v>48</v>
      </c>
      <c r="Y279" s="63" t="s">
        <v>1381</v>
      </c>
      <c r="Z279" s="31">
        <v>1091</v>
      </c>
      <c r="AA279" s="31">
        <v>3000</v>
      </c>
      <c r="AB279" s="76" t="s">
        <v>1385</v>
      </c>
      <c r="AC279" s="63" t="s">
        <v>48</v>
      </c>
      <c r="AD279" s="69" t="s">
        <v>111</v>
      </c>
      <c r="AE279" s="69"/>
      <c r="AF279" s="69">
        <v>46357</v>
      </c>
      <c r="AG279" s="31" t="s">
        <v>42</v>
      </c>
      <c r="AH279" s="31" t="s">
        <v>42</v>
      </c>
      <c r="AI279" s="31" t="s">
        <v>1386</v>
      </c>
    </row>
    <row r="280" s="4" customFormat="1" ht="120" customHeight="1" spans="1:35">
      <c r="A280" s="31">
        <f t="shared" si="13"/>
        <v>130</v>
      </c>
      <c r="B280" s="32"/>
      <c r="C280" s="33" t="s">
        <v>1387</v>
      </c>
      <c r="D280" s="34" t="s">
        <v>385</v>
      </c>
      <c r="E280" s="31"/>
      <c r="F280" s="33" t="s">
        <v>1228</v>
      </c>
      <c r="G280" s="33" t="s">
        <v>307</v>
      </c>
      <c r="H280" s="31"/>
      <c r="I280" s="33" t="s">
        <v>308</v>
      </c>
      <c r="J280" s="45" t="s">
        <v>1388</v>
      </c>
      <c r="K280" s="33" t="s">
        <v>45</v>
      </c>
      <c r="L280" s="31">
        <v>33000</v>
      </c>
      <c r="M280" s="31">
        <v>10000</v>
      </c>
      <c r="N280" s="33" t="s">
        <v>91</v>
      </c>
      <c r="O280" s="48" t="s">
        <v>1389</v>
      </c>
      <c r="P280" s="31" t="s">
        <v>42</v>
      </c>
      <c r="Q280" s="31" t="s">
        <v>42</v>
      </c>
      <c r="R280" s="31" t="s">
        <v>42</v>
      </c>
      <c r="S280" s="31" t="s">
        <v>42</v>
      </c>
      <c r="T280" s="31" t="s">
        <v>42</v>
      </c>
      <c r="U280" s="31" t="s">
        <v>42</v>
      </c>
      <c r="V280" s="31" t="s">
        <v>42</v>
      </c>
      <c r="W280" s="31"/>
      <c r="X280" s="63"/>
      <c r="Y280" s="63"/>
      <c r="Z280" s="69"/>
      <c r="AA280" s="69"/>
      <c r="AB280" s="76" t="s">
        <v>1390</v>
      </c>
      <c r="AC280" s="63"/>
      <c r="AD280" s="69" t="s">
        <v>105</v>
      </c>
      <c r="AE280" s="31" t="s">
        <v>86</v>
      </c>
      <c r="AF280" s="69">
        <v>46357</v>
      </c>
      <c r="AG280" s="31" t="s">
        <v>42</v>
      </c>
      <c r="AH280" s="31" t="s">
        <v>42</v>
      </c>
      <c r="AI280" s="31" t="s">
        <v>1391</v>
      </c>
    </row>
    <row r="281" s="4" customFormat="1" ht="120" customHeight="1" spans="1:35">
      <c r="A281" s="31">
        <f t="shared" si="13"/>
        <v>131</v>
      </c>
      <c r="B281" s="32"/>
      <c r="C281" s="33" t="s">
        <v>1392</v>
      </c>
      <c r="D281" s="34" t="s">
        <v>1050</v>
      </c>
      <c r="E281" s="31"/>
      <c r="F281" s="33" t="s">
        <v>1393</v>
      </c>
      <c r="G281" s="33" t="s">
        <v>307</v>
      </c>
      <c r="H281" s="31"/>
      <c r="I281" s="33" t="s">
        <v>308</v>
      </c>
      <c r="J281" s="45" t="s">
        <v>1394</v>
      </c>
      <c r="K281" s="33" t="s">
        <v>45</v>
      </c>
      <c r="L281" s="31">
        <v>3000</v>
      </c>
      <c r="M281" s="31">
        <v>2000</v>
      </c>
      <c r="N281" s="33" t="s">
        <v>91</v>
      </c>
      <c r="O281" s="49" t="s">
        <v>1395</v>
      </c>
      <c r="P281" s="31">
        <v>30.5</v>
      </c>
      <c r="Q281" s="31">
        <v>1</v>
      </c>
      <c r="R281" s="31">
        <v>0</v>
      </c>
      <c r="S281" s="31">
        <v>10</v>
      </c>
      <c r="T281" s="31">
        <v>0</v>
      </c>
      <c r="U281" s="31">
        <v>27.77</v>
      </c>
      <c r="V281" s="31">
        <v>30.5</v>
      </c>
      <c r="W281" s="31"/>
      <c r="X281" s="33"/>
      <c r="Y281" s="63"/>
      <c r="Z281" s="69"/>
      <c r="AA281" s="69"/>
      <c r="AB281" s="76" t="s">
        <v>1396</v>
      </c>
      <c r="AC281" s="63"/>
      <c r="AD281" s="31" t="s">
        <v>70</v>
      </c>
      <c r="AE281" s="31" t="s">
        <v>105</v>
      </c>
      <c r="AF281" s="69">
        <v>45992</v>
      </c>
      <c r="AG281" s="76" t="s">
        <v>1397</v>
      </c>
      <c r="AH281" s="63" t="s">
        <v>42</v>
      </c>
      <c r="AI281" s="31" t="s">
        <v>135</v>
      </c>
    </row>
    <row r="282" s="4" customFormat="1" ht="120" customHeight="1" spans="1:35">
      <c r="A282" s="31">
        <f t="shared" si="13"/>
        <v>132</v>
      </c>
      <c r="B282" s="32"/>
      <c r="C282" s="33" t="s">
        <v>1398</v>
      </c>
      <c r="D282" s="34" t="s">
        <v>385</v>
      </c>
      <c r="E282" s="31"/>
      <c r="F282" s="33" t="s">
        <v>307</v>
      </c>
      <c r="G282" s="33" t="s">
        <v>307</v>
      </c>
      <c r="H282" s="31"/>
      <c r="I282" s="33" t="s">
        <v>308</v>
      </c>
      <c r="J282" s="45" t="s">
        <v>1399</v>
      </c>
      <c r="K282" s="33" t="s">
        <v>192</v>
      </c>
      <c r="L282" s="31">
        <v>390</v>
      </c>
      <c r="M282" s="31">
        <v>390</v>
      </c>
      <c r="N282" s="33" t="s">
        <v>91</v>
      </c>
      <c r="O282" s="49" t="s">
        <v>211</v>
      </c>
      <c r="P282" s="31">
        <v>27.02</v>
      </c>
      <c r="Q282" s="31"/>
      <c r="R282" s="31"/>
      <c r="S282" s="31">
        <v>30</v>
      </c>
      <c r="T282" s="31"/>
      <c r="U282" s="31">
        <v>25</v>
      </c>
      <c r="V282" s="31">
        <v>23.42</v>
      </c>
      <c r="W282" s="31">
        <v>500</v>
      </c>
      <c r="X282" s="33"/>
      <c r="Y282" s="63"/>
      <c r="Z282" s="69"/>
      <c r="AA282" s="31">
        <v>350</v>
      </c>
      <c r="AB282" s="76" t="s">
        <v>1400</v>
      </c>
      <c r="AC282" s="33" t="s">
        <v>48</v>
      </c>
      <c r="AD282" s="31" t="s">
        <v>199</v>
      </c>
      <c r="AE282" s="69" t="s">
        <v>42</v>
      </c>
      <c r="AF282" s="69" t="s">
        <v>94</v>
      </c>
      <c r="AG282" s="165" t="s">
        <v>1401</v>
      </c>
      <c r="AH282" s="76" t="s">
        <v>1402</v>
      </c>
      <c r="AI282" s="31" t="s">
        <v>1403</v>
      </c>
    </row>
    <row r="283" s="4" customFormat="1" ht="120" customHeight="1" spans="1:35">
      <c r="A283" s="31">
        <f t="shared" si="13"/>
        <v>133</v>
      </c>
      <c r="B283" s="32"/>
      <c r="C283" s="33" t="s">
        <v>1404</v>
      </c>
      <c r="D283" s="34" t="s">
        <v>385</v>
      </c>
      <c r="E283" s="31"/>
      <c r="F283" s="33" t="s">
        <v>307</v>
      </c>
      <c r="G283" s="33" t="s">
        <v>307</v>
      </c>
      <c r="H283" s="31"/>
      <c r="I283" s="33" t="s">
        <v>308</v>
      </c>
      <c r="J283" s="45" t="s">
        <v>1405</v>
      </c>
      <c r="K283" s="33" t="s">
        <v>192</v>
      </c>
      <c r="L283" s="31">
        <v>380</v>
      </c>
      <c r="M283" s="31">
        <v>380</v>
      </c>
      <c r="N283" s="33" t="s">
        <v>91</v>
      </c>
      <c r="O283" s="49" t="s">
        <v>211</v>
      </c>
      <c r="P283" s="31"/>
      <c r="Q283" s="31"/>
      <c r="R283" s="31"/>
      <c r="S283" s="31"/>
      <c r="T283" s="31"/>
      <c r="U283" s="31"/>
      <c r="V283" s="31"/>
      <c r="W283" s="31"/>
      <c r="X283" s="33"/>
      <c r="Y283" s="63"/>
      <c r="Z283" s="69"/>
      <c r="AA283" s="31">
        <v>200</v>
      </c>
      <c r="AB283" s="76" t="s">
        <v>1406</v>
      </c>
      <c r="AC283" s="33" t="s">
        <v>48</v>
      </c>
      <c r="AD283" s="31" t="s">
        <v>199</v>
      </c>
      <c r="AE283" s="69" t="s">
        <v>42</v>
      </c>
      <c r="AF283" s="69" t="s">
        <v>70</v>
      </c>
      <c r="AG283" s="69" t="s">
        <v>42</v>
      </c>
      <c r="AH283" s="76" t="s">
        <v>1407</v>
      </c>
      <c r="AI283" s="31" t="s">
        <v>1408</v>
      </c>
    </row>
    <row r="284" s="4" customFormat="1" ht="120" customHeight="1" spans="1:35">
      <c r="A284" s="31">
        <f t="shared" si="13"/>
        <v>134</v>
      </c>
      <c r="B284" s="32"/>
      <c r="C284" s="33" t="s">
        <v>1409</v>
      </c>
      <c r="D284" s="34" t="s">
        <v>385</v>
      </c>
      <c r="E284" s="31"/>
      <c r="F284" s="33" t="s">
        <v>307</v>
      </c>
      <c r="G284" s="33" t="s">
        <v>307</v>
      </c>
      <c r="H284" s="31"/>
      <c r="I284" s="33" t="s">
        <v>308</v>
      </c>
      <c r="J284" s="45" t="s">
        <v>1410</v>
      </c>
      <c r="K284" s="33" t="s">
        <v>192</v>
      </c>
      <c r="L284" s="31">
        <v>360</v>
      </c>
      <c r="M284" s="31">
        <v>360</v>
      </c>
      <c r="N284" s="33" t="s">
        <v>91</v>
      </c>
      <c r="O284" s="49" t="s">
        <v>211</v>
      </c>
      <c r="P284" s="31">
        <v>3.45</v>
      </c>
      <c r="Q284" s="31"/>
      <c r="R284" s="31"/>
      <c r="S284" s="31"/>
      <c r="T284" s="31"/>
      <c r="U284" s="31">
        <v>3.45</v>
      </c>
      <c r="V284" s="31">
        <v>3.45</v>
      </c>
      <c r="W284" s="31">
        <v>60</v>
      </c>
      <c r="X284" s="33"/>
      <c r="Y284" s="63"/>
      <c r="Z284" s="69"/>
      <c r="AA284" s="69"/>
      <c r="AB284" s="76" t="s">
        <v>1411</v>
      </c>
      <c r="AC284" s="33"/>
      <c r="AD284" s="31" t="s">
        <v>94</v>
      </c>
      <c r="AE284" s="69" t="s">
        <v>70</v>
      </c>
      <c r="AF284" s="69" t="s">
        <v>157</v>
      </c>
      <c r="AG284" s="69" t="s">
        <v>1412</v>
      </c>
      <c r="AH284" s="165" t="s">
        <v>1413</v>
      </c>
      <c r="AI284" s="31" t="s">
        <v>1414</v>
      </c>
    </row>
    <row r="285" s="4" customFormat="1" ht="120" customHeight="1" spans="1:35">
      <c r="A285" s="31">
        <f t="shared" si="13"/>
        <v>135</v>
      </c>
      <c r="B285" s="32"/>
      <c r="C285" s="33" t="s">
        <v>1415</v>
      </c>
      <c r="D285" s="34" t="s">
        <v>40</v>
      </c>
      <c r="E285" s="31"/>
      <c r="F285" s="33" t="s">
        <v>1416</v>
      </c>
      <c r="G285" s="33" t="s">
        <v>307</v>
      </c>
      <c r="H285" s="31"/>
      <c r="I285" s="33" t="s">
        <v>308</v>
      </c>
      <c r="J285" s="49" t="s">
        <v>1417</v>
      </c>
      <c r="K285" s="33" t="s">
        <v>353</v>
      </c>
      <c r="L285" s="31">
        <v>1000</v>
      </c>
      <c r="M285" s="31">
        <v>1000</v>
      </c>
      <c r="N285" s="33" t="s">
        <v>91</v>
      </c>
      <c r="O285" s="49" t="s">
        <v>211</v>
      </c>
      <c r="P285" s="31"/>
      <c r="Q285" s="31"/>
      <c r="R285" s="31"/>
      <c r="S285" s="31"/>
      <c r="T285" s="31"/>
      <c r="U285" s="31"/>
      <c r="V285" s="31"/>
      <c r="W285" s="31"/>
      <c r="X285" s="33" t="s">
        <v>48</v>
      </c>
      <c r="Y285" s="63" t="s">
        <v>1418</v>
      </c>
      <c r="Z285" s="31">
        <v>817</v>
      </c>
      <c r="AA285" s="31">
        <v>817</v>
      </c>
      <c r="AB285" s="76" t="s">
        <v>1419</v>
      </c>
      <c r="AC285" s="33" t="s">
        <v>48</v>
      </c>
      <c r="AD285" s="31" t="s">
        <v>199</v>
      </c>
      <c r="AE285" s="69" t="s">
        <v>111</v>
      </c>
      <c r="AF285" s="69" t="s">
        <v>70</v>
      </c>
      <c r="AG285" s="33" t="s">
        <v>42</v>
      </c>
      <c r="AH285" s="31" t="s">
        <v>42</v>
      </c>
      <c r="AI285" s="31" t="s">
        <v>1408</v>
      </c>
    </row>
    <row r="286" s="4" customFormat="1" ht="120" customHeight="1" spans="1:35">
      <c r="A286" s="31">
        <f t="shared" si="13"/>
        <v>136</v>
      </c>
      <c r="B286" s="32"/>
      <c r="C286" s="33" t="s">
        <v>1420</v>
      </c>
      <c r="D286" s="34" t="s">
        <v>1130</v>
      </c>
      <c r="E286" s="31"/>
      <c r="F286" s="33" t="s">
        <v>1421</v>
      </c>
      <c r="G286" s="33" t="s">
        <v>307</v>
      </c>
      <c r="H286" s="31"/>
      <c r="I286" s="33" t="s">
        <v>308</v>
      </c>
      <c r="J286" s="49" t="s">
        <v>1422</v>
      </c>
      <c r="K286" s="31" t="s">
        <v>420</v>
      </c>
      <c r="L286" s="31">
        <v>2000</v>
      </c>
      <c r="M286" s="31">
        <v>1000</v>
      </c>
      <c r="N286" s="33" t="s">
        <v>91</v>
      </c>
      <c r="O286" s="49" t="s">
        <v>439</v>
      </c>
      <c r="P286" s="31">
        <v>7</v>
      </c>
      <c r="Q286" s="31"/>
      <c r="R286" s="31"/>
      <c r="S286" s="31"/>
      <c r="T286" s="31"/>
      <c r="U286" s="31"/>
      <c r="V286" s="31"/>
      <c r="W286" s="31"/>
      <c r="X286" s="33"/>
      <c r="Y286" s="63"/>
      <c r="Z286" s="31"/>
      <c r="AA286" s="31"/>
      <c r="AB286" s="66" t="s">
        <v>1423</v>
      </c>
      <c r="AC286" s="33"/>
      <c r="AD286" s="31" t="s">
        <v>86</v>
      </c>
      <c r="AE286" s="69" t="s">
        <v>157</v>
      </c>
      <c r="AF286" s="69"/>
      <c r="AG286" s="33" t="s">
        <v>1424</v>
      </c>
      <c r="AH286" s="33" t="s">
        <v>278</v>
      </c>
      <c r="AI286" s="31"/>
    </row>
    <row r="287" s="4" customFormat="1" ht="120" customHeight="1" spans="1:35">
      <c r="A287" s="31">
        <f t="shared" si="13"/>
        <v>137</v>
      </c>
      <c r="B287" s="32"/>
      <c r="C287" s="31" t="s">
        <v>1425</v>
      </c>
      <c r="D287" s="34" t="s">
        <v>40</v>
      </c>
      <c r="E287" s="31" t="s">
        <v>56</v>
      </c>
      <c r="F287" s="33" t="s">
        <v>1426</v>
      </c>
      <c r="G287" s="31" t="s">
        <v>1134</v>
      </c>
      <c r="H287" s="31"/>
      <c r="I287" s="31" t="s">
        <v>1136</v>
      </c>
      <c r="J287" s="49" t="s">
        <v>1427</v>
      </c>
      <c r="K287" s="31" t="s">
        <v>420</v>
      </c>
      <c r="L287" s="31">
        <v>6000</v>
      </c>
      <c r="M287" s="31"/>
      <c r="N287" s="33" t="s">
        <v>186</v>
      </c>
      <c r="O287" s="48"/>
      <c r="P287" s="31" t="s">
        <v>1428</v>
      </c>
      <c r="Q287" s="31"/>
      <c r="R287" s="31"/>
      <c r="S287" s="31">
        <v>13</v>
      </c>
      <c r="T287" s="31"/>
      <c r="U287" s="31" t="s">
        <v>1428</v>
      </c>
      <c r="V287" s="33" t="s">
        <v>1429</v>
      </c>
      <c r="W287" s="31">
        <v>550</v>
      </c>
      <c r="X287" s="63"/>
      <c r="Y287" s="63"/>
      <c r="Z287" s="69"/>
      <c r="AA287" s="69"/>
      <c r="AB287" s="76" t="s">
        <v>1430</v>
      </c>
      <c r="AC287" s="63"/>
      <c r="AD287" s="69"/>
      <c r="AE287" s="69"/>
      <c r="AF287" s="69"/>
      <c r="AG287" s="33" t="s">
        <v>1431</v>
      </c>
      <c r="AH287" s="66" t="s">
        <v>1432</v>
      </c>
      <c r="AI287" s="31"/>
    </row>
    <row r="288" s="4" customFormat="1" ht="120" customHeight="1" spans="1:35">
      <c r="A288" s="31">
        <f t="shared" si="13"/>
        <v>138</v>
      </c>
      <c r="B288" s="32"/>
      <c r="C288" s="33" t="s">
        <v>1433</v>
      </c>
      <c r="D288" s="34" t="s">
        <v>55</v>
      </c>
      <c r="E288" s="31"/>
      <c r="F288" s="33" t="s">
        <v>307</v>
      </c>
      <c r="G288" s="33" t="s">
        <v>307</v>
      </c>
      <c r="H288" s="31"/>
      <c r="I288" s="33" t="s">
        <v>308</v>
      </c>
      <c r="J288" s="45" t="s">
        <v>1434</v>
      </c>
      <c r="K288" s="33" t="s">
        <v>192</v>
      </c>
      <c r="L288" s="31">
        <v>19900</v>
      </c>
      <c r="M288" s="31"/>
      <c r="N288" s="33" t="s">
        <v>186</v>
      </c>
      <c r="O288" s="48"/>
      <c r="P288" s="31">
        <v>40</v>
      </c>
      <c r="Q288" s="31"/>
      <c r="R288" s="31"/>
      <c r="S288" s="31"/>
      <c r="T288" s="31"/>
      <c r="U288" s="31"/>
      <c r="V288" s="31">
        <v>15</v>
      </c>
      <c r="W288" s="31">
        <v>1000</v>
      </c>
      <c r="X288" s="63"/>
      <c r="Y288" s="63"/>
      <c r="Z288" s="69"/>
      <c r="AA288" s="69"/>
      <c r="AB288" s="76" t="s">
        <v>1435</v>
      </c>
      <c r="AC288" s="63"/>
      <c r="AD288" s="69"/>
      <c r="AE288" s="69"/>
      <c r="AF288" s="69"/>
      <c r="AG288" s="33" t="s">
        <v>42</v>
      </c>
      <c r="AH288" s="66" t="s">
        <v>1436</v>
      </c>
      <c r="AI288" s="31"/>
    </row>
    <row r="289" s="4" customFormat="1" ht="120" customHeight="1" spans="1:35">
      <c r="A289" s="31">
        <f t="shared" si="13"/>
        <v>139</v>
      </c>
      <c r="B289" s="32"/>
      <c r="C289" s="33" t="s">
        <v>1437</v>
      </c>
      <c r="D289" s="34" t="s">
        <v>385</v>
      </c>
      <c r="E289" s="31"/>
      <c r="F289" s="33" t="s">
        <v>307</v>
      </c>
      <c r="G289" s="33" t="s">
        <v>307</v>
      </c>
      <c r="H289" s="31"/>
      <c r="I289" s="33" t="s">
        <v>308</v>
      </c>
      <c r="J289" s="45" t="s">
        <v>1438</v>
      </c>
      <c r="K289" s="33" t="s">
        <v>192</v>
      </c>
      <c r="L289" s="31">
        <v>600</v>
      </c>
      <c r="M289" s="31"/>
      <c r="N289" s="33" t="s">
        <v>186</v>
      </c>
      <c r="O289" s="48"/>
      <c r="P289" s="31"/>
      <c r="Q289" s="31"/>
      <c r="R289" s="31"/>
      <c r="S289" s="31"/>
      <c r="T289" s="31"/>
      <c r="U289" s="31"/>
      <c r="V289" s="31"/>
      <c r="W289" s="31"/>
      <c r="X289" s="63"/>
      <c r="Y289" s="63"/>
      <c r="Z289" s="69"/>
      <c r="AA289" s="69"/>
      <c r="AB289" s="76" t="s">
        <v>1411</v>
      </c>
      <c r="AC289" s="63"/>
      <c r="AD289" s="69"/>
      <c r="AE289" s="69"/>
      <c r="AF289" s="69"/>
      <c r="AG289" s="69" t="s">
        <v>1412</v>
      </c>
      <c r="AH289" s="165" t="s">
        <v>1413</v>
      </c>
      <c r="AI289" s="31"/>
    </row>
    <row r="290" s="4" customFormat="1" ht="120" customHeight="1" spans="1:35">
      <c r="A290" s="31">
        <f t="shared" si="13"/>
        <v>140</v>
      </c>
      <c r="B290" s="32"/>
      <c r="C290" s="33" t="s">
        <v>1439</v>
      </c>
      <c r="D290" s="34" t="s">
        <v>55</v>
      </c>
      <c r="E290" s="31"/>
      <c r="F290" s="33" t="s">
        <v>307</v>
      </c>
      <c r="G290" s="33" t="s">
        <v>307</v>
      </c>
      <c r="H290" s="31"/>
      <c r="I290" s="33" t="s">
        <v>308</v>
      </c>
      <c r="J290" s="49" t="s">
        <v>1440</v>
      </c>
      <c r="K290" s="33" t="s">
        <v>192</v>
      </c>
      <c r="L290" s="31">
        <v>36000</v>
      </c>
      <c r="M290" s="31"/>
      <c r="N290" s="33" t="s">
        <v>186</v>
      </c>
      <c r="O290" s="48"/>
      <c r="P290" s="31"/>
      <c r="Q290" s="31"/>
      <c r="R290" s="31"/>
      <c r="S290" s="31"/>
      <c r="T290" s="31"/>
      <c r="U290" s="31"/>
      <c r="V290" s="31"/>
      <c r="W290" s="31"/>
      <c r="X290" s="63"/>
      <c r="Y290" s="63"/>
      <c r="Z290" s="69"/>
      <c r="AA290" s="69"/>
      <c r="AB290" s="76" t="s">
        <v>1441</v>
      </c>
      <c r="AC290" s="63"/>
      <c r="AD290" s="69"/>
      <c r="AE290" s="69"/>
      <c r="AF290" s="69"/>
      <c r="AG290" s="33" t="s">
        <v>42</v>
      </c>
      <c r="AH290" s="66" t="s">
        <v>1442</v>
      </c>
      <c r="AI290" s="31"/>
    </row>
    <row r="291" s="4" customFormat="1" ht="120" customHeight="1" spans="1:35">
      <c r="A291" s="31">
        <f t="shared" si="13"/>
        <v>141</v>
      </c>
      <c r="B291" s="32"/>
      <c r="C291" s="33" t="s">
        <v>1443</v>
      </c>
      <c r="D291" s="34" t="s">
        <v>385</v>
      </c>
      <c r="E291" s="31"/>
      <c r="F291" s="33" t="s">
        <v>307</v>
      </c>
      <c r="G291" s="33" t="s">
        <v>307</v>
      </c>
      <c r="H291" s="31"/>
      <c r="I291" s="33" t="s">
        <v>308</v>
      </c>
      <c r="J291" s="49" t="s">
        <v>1444</v>
      </c>
      <c r="K291" s="33" t="s">
        <v>192</v>
      </c>
      <c r="L291" s="31">
        <v>4057.89</v>
      </c>
      <c r="M291" s="31"/>
      <c r="N291" s="33" t="s">
        <v>1212</v>
      </c>
      <c r="O291" s="48"/>
      <c r="P291" s="31">
        <v>10</v>
      </c>
      <c r="Q291" s="31" t="s">
        <v>42</v>
      </c>
      <c r="R291" s="31" t="s">
        <v>42</v>
      </c>
      <c r="S291" s="31" t="s">
        <v>42</v>
      </c>
      <c r="T291" s="31" t="s">
        <v>42</v>
      </c>
      <c r="U291" s="31" t="s">
        <v>42</v>
      </c>
      <c r="V291" s="31" t="s">
        <v>42</v>
      </c>
      <c r="W291" s="31">
        <v>40</v>
      </c>
      <c r="X291" s="63"/>
      <c r="Y291" s="63"/>
      <c r="Z291" s="69"/>
      <c r="AA291" s="31">
        <v>1500</v>
      </c>
      <c r="AB291" s="76" t="s">
        <v>1445</v>
      </c>
      <c r="AC291" s="63" t="s">
        <v>48</v>
      </c>
      <c r="AD291" s="69"/>
      <c r="AE291" s="69"/>
      <c r="AF291" s="69"/>
      <c r="AG291" s="69" t="s">
        <v>42</v>
      </c>
      <c r="AH291" s="165" t="s">
        <v>1446</v>
      </c>
      <c r="AI291" s="31"/>
    </row>
    <row r="292" s="4" customFormat="1" ht="50" customHeight="1" spans="1:35">
      <c r="A292" s="27" t="s">
        <v>452</v>
      </c>
      <c r="B292" s="28"/>
      <c r="C292" s="29"/>
      <c r="D292" s="30"/>
      <c r="E292" s="31"/>
      <c r="F292" s="31"/>
      <c r="G292" s="31"/>
      <c r="H292" s="31"/>
      <c r="I292" s="31"/>
      <c r="J292" s="45"/>
      <c r="K292" s="31"/>
      <c r="L292" s="23">
        <f>SUM(L293:L295)</f>
        <v>8830</v>
      </c>
      <c r="M292" s="23">
        <f>SUM(M293:M295)</f>
        <v>1565</v>
      </c>
      <c r="N292" s="23"/>
      <c r="O292" s="53"/>
      <c r="P292" s="31"/>
      <c r="Q292" s="31"/>
      <c r="R292" s="31"/>
      <c r="S292" s="31"/>
      <c r="T292" s="31"/>
      <c r="U292" s="31"/>
      <c r="V292" s="31"/>
      <c r="W292" s="31"/>
      <c r="X292" s="53"/>
      <c r="Y292" s="53"/>
      <c r="Z292" s="23">
        <f>SUM(Z293:Z295)</f>
        <v>2189</v>
      </c>
      <c r="AA292" s="23">
        <f>SUM(AA293:AA295)</f>
        <v>2658</v>
      </c>
      <c r="AB292" s="66"/>
      <c r="AC292" s="31"/>
      <c r="AD292" s="31"/>
      <c r="AE292" s="31"/>
      <c r="AF292" s="31"/>
      <c r="AG292" s="31"/>
      <c r="AH292" s="31"/>
      <c r="AI292" s="31"/>
    </row>
    <row r="293" s="4" customFormat="1" ht="120" customHeight="1" spans="1:35">
      <c r="A293" s="31">
        <f>A291+1</f>
        <v>142</v>
      </c>
      <c r="B293" s="32"/>
      <c r="C293" s="33" t="s">
        <v>1447</v>
      </c>
      <c r="D293" s="34" t="s">
        <v>55</v>
      </c>
      <c r="E293" s="31"/>
      <c r="F293" s="33" t="s">
        <v>600</v>
      </c>
      <c r="G293" s="33" t="s">
        <v>444</v>
      </c>
      <c r="H293" s="31"/>
      <c r="I293" s="33" t="s">
        <v>452</v>
      </c>
      <c r="J293" s="49" t="s">
        <v>1448</v>
      </c>
      <c r="K293" s="33" t="s">
        <v>192</v>
      </c>
      <c r="L293" s="31">
        <v>4030</v>
      </c>
      <c r="M293" s="31">
        <v>1565</v>
      </c>
      <c r="N293" s="33" t="s">
        <v>91</v>
      </c>
      <c r="O293" s="48" t="s">
        <v>1449</v>
      </c>
      <c r="P293" s="31">
        <v>6</v>
      </c>
      <c r="Q293" s="31" t="s">
        <v>42</v>
      </c>
      <c r="R293" s="31" t="s">
        <v>42</v>
      </c>
      <c r="S293" s="31" t="s">
        <v>42</v>
      </c>
      <c r="T293" s="31" t="s">
        <v>42</v>
      </c>
      <c r="U293" s="31" t="s">
        <v>42</v>
      </c>
      <c r="V293" s="31" t="s">
        <v>42</v>
      </c>
      <c r="W293" s="31">
        <v>24</v>
      </c>
      <c r="X293" s="178" t="s">
        <v>48</v>
      </c>
      <c r="Y293" s="63" t="s">
        <v>1450</v>
      </c>
      <c r="Z293" s="31">
        <v>2189</v>
      </c>
      <c r="AA293" s="31">
        <v>2658</v>
      </c>
      <c r="AB293" s="76" t="s">
        <v>1451</v>
      </c>
      <c r="AC293" s="63" t="s">
        <v>48</v>
      </c>
      <c r="AD293" s="110" t="s">
        <v>70</v>
      </c>
      <c r="AE293" s="97" t="s">
        <v>105</v>
      </c>
      <c r="AF293" s="69">
        <v>45992</v>
      </c>
      <c r="AG293" s="33" t="s">
        <v>1452</v>
      </c>
      <c r="AH293" s="69" t="s">
        <v>42</v>
      </c>
      <c r="AI293" s="31" t="s">
        <v>135</v>
      </c>
    </row>
    <row r="294" s="4" customFormat="1" ht="120" customHeight="1" spans="1:35">
      <c r="A294" s="31">
        <f t="shared" ref="A294:A301" si="14">A293+1</f>
        <v>143</v>
      </c>
      <c r="B294" s="32"/>
      <c r="C294" s="33" t="s">
        <v>1453</v>
      </c>
      <c r="D294" s="34" t="s">
        <v>55</v>
      </c>
      <c r="E294" s="31"/>
      <c r="F294" s="33" t="s">
        <v>600</v>
      </c>
      <c r="G294" s="33" t="s">
        <v>444</v>
      </c>
      <c r="H294" s="31"/>
      <c r="I294" s="33" t="s">
        <v>452</v>
      </c>
      <c r="J294" s="49" t="s">
        <v>1454</v>
      </c>
      <c r="K294" s="33" t="s">
        <v>192</v>
      </c>
      <c r="L294" s="31">
        <v>1800</v>
      </c>
      <c r="M294" s="31"/>
      <c r="N294" s="33" t="s">
        <v>186</v>
      </c>
      <c r="O294" s="48"/>
      <c r="P294" s="31">
        <v>2</v>
      </c>
      <c r="Q294" s="31" t="s">
        <v>42</v>
      </c>
      <c r="R294" s="31" t="s">
        <v>42</v>
      </c>
      <c r="S294" s="31" t="s">
        <v>42</v>
      </c>
      <c r="T294" s="31" t="s">
        <v>42</v>
      </c>
      <c r="U294" s="31" t="s">
        <v>42</v>
      </c>
      <c r="V294" s="31" t="s">
        <v>42</v>
      </c>
      <c r="W294" s="31">
        <v>8</v>
      </c>
      <c r="X294" s="63"/>
      <c r="Y294" s="48"/>
      <c r="Z294" s="78"/>
      <c r="AA294" s="78"/>
      <c r="AB294" s="76"/>
      <c r="AC294" s="69"/>
      <c r="AD294" s="69"/>
      <c r="AE294" s="31"/>
      <c r="AF294" s="31"/>
      <c r="AG294" s="31"/>
      <c r="AH294" s="31"/>
      <c r="AI294" s="31"/>
    </row>
    <row r="295" s="4" customFormat="1" ht="120" customHeight="1" spans="1:35">
      <c r="A295" s="31">
        <f t="shared" si="14"/>
        <v>144</v>
      </c>
      <c r="B295" s="32"/>
      <c r="C295" s="95" t="s">
        <v>1455</v>
      </c>
      <c r="D295" s="92" t="s">
        <v>415</v>
      </c>
      <c r="E295" s="31"/>
      <c r="F295" s="33" t="s">
        <v>42</v>
      </c>
      <c r="G295" s="33" t="s">
        <v>1456</v>
      </c>
      <c r="H295" s="31"/>
      <c r="I295" s="31" t="s">
        <v>1457</v>
      </c>
      <c r="J295" s="49" t="s">
        <v>1458</v>
      </c>
      <c r="K295" s="31" t="s">
        <v>420</v>
      </c>
      <c r="L295" s="31">
        <v>3000</v>
      </c>
      <c r="M295" s="94"/>
      <c r="N295" s="33" t="s">
        <v>186</v>
      </c>
      <c r="O295" s="129" t="s">
        <v>42</v>
      </c>
      <c r="P295" s="147" t="s">
        <v>1459</v>
      </c>
      <c r="Q295" s="31" t="s">
        <v>1460</v>
      </c>
      <c r="R295" s="31" t="s">
        <v>42</v>
      </c>
      <c r="S295" s="31" t="s">
        <v>42</v>
      </c>
      <c r="T295" s="31" t="s">
        <v>42</v>
      </c>
      <c r="U295" s="31" t="s">
        <v>42</v>
      </c>
      <c r="V295" s="31" t="s">
        <v>42</v>
      </c>
      <c r="W295" s="31">
        <v>1500</v>
      </c>
      <c r="X295" s="60"/>
      <c r="Y295" s="129"/>
      <c r="Z295" s="170"/>
      <c r="AA295" s="170"/>
      <c r="AB295" s="71"/>
      <c r="AC295" s="32"/>
      <c r="AD295" s="32" t="s">
        <v>42</v>
      </c>
      <c r="AE295" s="32"/>
      <c r="AF295" s="32" t="s">
        <v>42</v>
      </c>
      <c r="AG295" s="32"/>
      <c r="AH295" s="32"/>
      <c r="AI295" s="32"/>
    </row>
    <row r="296" s="4" customFormat="1" ht="50" customHeight="1" spans="1:35">
      <c r="A296" s="27" t="s">
        <v>518</v>
      </c>
      <c r="B296" s="28"/>
      <c r="C296" s="29"/>
      <c r="D296" s="30"/>
      <c r="E296" s="31"/>
      <c r="F296" s="31"/>
      <c r="G296" s="31"/>
      <c r="H296" s="31"/>
      <c r="I296" s="31"/>
      <c r="J296" s="45"/>
      <c r="K296" s="31"/>
      <c r="L296" s="23">
        <f>SUM(L297:L301)</f>
        <v>24166.99</v>
      </c>
      <c r="M296" s="23">
        <f>SUM(M297:M301)</f>
        <v>4000</v>
      </c>
      <c r="N296" s="23"/>
      <c r="O296" s="53"/>
      <c r="P296" s="31"/>
      <c r="Q296" s="31"/>
      <c r="R296" s="31"/>
      <c r="S296" s="31"/>
      <c r="T296" s="31"/>
      <c r="U296" s="31"/>
      <c r="V296" s="31"/>
      <c r="W296" s="31"/>
      <c r="X296" s="53"/>
      <c r="Y296" s="53"/>
      <c r="Z296" s="23">
        <f>SUM(Z297:Z301)</f>
        <v>7726</v>
      </c>
      <c r="AA296" s="23">
        <f>SUM(AA297:AA301)</f>
        <v>8780</v>
      </c>
      <c r="AB296" s="66"/>
      <c r="AC296" s="31"/>
      <c r="AD296" s="31"/>
      <c r="AE296" s="31"/>
      <c r="AF296" s="31"/>
      <c r="AG296" s="31"/>
      <c r="AH296" s="31"/>
      <c r="AI296" s="31"/>
    </row>
    <row r="297" s="4" customFormat="1" ht="120" customHeight="1" spans="1:35">
      <c r="A297" s="31">
        <f>A295+1</f>
        <v>145</v>
      </c>
      <c r="B297" s="32"/>
      <c r="C297" s="33" t="s">
        <v>1461</v>
      </c>
      <c r="D297" s="34" t="s">
        <v>55</v>
      </c>
      <c r="E297" s="31" t="s">
        <v>56</v>
      </c>
      <c r="F297" s="33" t="s">
        <v>517</v>
      </c>
      <c r="G297" s="33" t="s">
        <v>1462</v>
      </c>
      <c r="H297" s="31"/>
      <c r="I297" s="33" t="s">
        <v>518</v>
      </c>
      <c r="J297" s="45" t="s">
        <v>1463</v>
      </c>
      <c r="K297" s="33" t="s">
        <v>192</v>
      </c>
      <c r="L297" s="31">
        <v>14667</v>
      </c>
      <c r="M297" s="31">
        <v>4000</v>
      </c>
      <c r="N297" s="33" t="s">
        <v>46</v>
      </c>
      <c r="O297" s="48" t="s">
        <v>1464</v>
      </c>
      <c r="P297" s="31">
        <v>20</v>
      </c>
      <c r="Q297" s="31" t="s">
        <v>42</v>
      </c>
      <c r="R297" s="31" t="s">
        <v>42</v>
      </c>
      <c r="S297" s="31" t="s">
        <v>42</v>
      </c>
      <c r="T297" s="31" t="s">
        <v>42</v>
      </c>
      <c r="U297" s="31" t="s">
        <v>42</v>
      </c>
      <c r="V297" s="31">
        <v>12</v>
      </c>
      <c r="W297" s="31">
        <v>100</v>
      </c>
      <c r="X297" s="63" t="s">
        <v>48</v>
      </c>
      <c r="Y297" s="63" t="s">
        <v>1465</v>
      </c>
      <c r="Z297" s="180">
        <v>7124</v>
      </c>
      <c r="AA297" s="180">
        <v>8170</v>
      </c>
      <c r="AB297" s="165" t="s">
        <v>1466</v>
      </c>
      <c r="AC297" s="63" t="s">
        <v>48</v>
      </c>
      <c r="AD297" s="69" t="s">
        <v>51</v>
      </c>
      <c r="AE297" s="31"/>
      <c r="AF297" s="69">
        <v>45992</v>
      </c>
      <c r="AG297" s="69" t="s">
        <v>1467</v>
      </c>
      <c r="AH297" s="165" t="s">
        <v>1468</v>
      </c>
      <c r="AI297" s="31" t="s">
        <v>1469</v>
      </c>
    </row>
    <row r="298" s="4" customFormat="1" ht="120" customHeight="1" spans="1:35">
      <c r="A298" s="31">
        <f t="shared" si="14"/>
        <v>146</v>
      </c>
      <c r="B298" s="32"/>
      <c r="C298" s="33" t="s">
        <v>1470</v>
      </c>
      <c r="D298" s="34" t="s">
        <v>385</v>
      </c>
      <c r="E298" s="31"/>
      <c r="F298" s="33" t="s">
        <v>517</v>
      </c>
      <c r="G298" s="33" t="s">
        <v>1462</v>
      </c>
      <c r="H298" s="31"/>
      <c r="I298" s="33" t="s">
        <v>518</v>
      </c>
      <c r="J298" s="49" t="s">
        <v>1471</v>
      </c>
      <c r="K298" s="33" t="s">
        <v>192</v>
      </c>
      <c r="L298" s="31">
        <v>3500</v>
      </c>
      <c r="M298" s="31"/>
      <c r="N298" s="33" t="s">
        <v>186</v>
      </c>
      <c r="O298" s="48"/>
      <c r="P298" s="31">
        <v>35</v>
      </c>
      <c r="Q298" s="31" t="s">
        <v>42</v>
      </c>
      <c r="R298" s="31" t="s">
        <v>42</v>
      </c>
      <c r="S298" s="31" t="s">
        <v>42</v>
      </c>
      <c r="T298" s="31" t="s">
        <v>42</v>
      </c>
      <c r="U298" s="31" t="s">
        <v>42</v>
      </c>
      <c r="V298" s="31" t="s">
        <v>42</v>
      </c>
      <c r="W298" s="31">
        <v>175</v>
      </c>
      <c r="X298" s="63"/>
      <c r="Y298" s="48"/>
      <c r="Z298" s="78"/>
      <c r="AA298" s="78"/>
      <c r="AB298" s="76"/>
      <c r="AC298" s="69"/>
      <c r="AD298" s="69"/>
      <c r="AE298" s="31"/>
      <c r="AF298" s="31"/>
      <c r="AG298" s="31"/>
      <c r="AH298" s="31"/>
      <c r="AI298" s="31"/>
    </row>
    <row r="299" s="4" customFormat="1" ht="120" customHeight="1" spans="1:35">
      <c r="A299" s="31">
        <f t="shared" si="14"/>
        <v>147</v>
      </c>
      <c r="B299" s="32"/>
      <c r="C299" s="33" t="s">
        <v>1472</v>
      </c>
      <c r="D299" s="34" t="s">
        <v>385</v>
      </c>
      <c r="E299" s="31"/>
      <c r="F299" s="33" t="s">
        <v>517</v>
      </c>
      <c r="G299" s="33" t="s">
        <v>1462</v>
      </c>
      <c r="H299" s="31"/>
      <c r="I299" s="33" t="s">
        <v>518</v>
      </c>
      <c r="J299" s="45" t="s">
        <v>1473</v>
      </c>
      <c r="K299" s="33" t="s">
        <v>192</v>
      </c>
      <c r="L299" s="31">
        <v>3469.99</v>
      </c>
      <c r="M299" s="31"/>
      <c r="N299" s="33" t="s">
        <v>186</v>
      </c>
      <c r="O299" s="48"/>
      <c r="P299" s="31">
        <v>12</v>
      </c>
      <c r="Q299" s="31" t="s">
        <v>42</v>
      </c>
      <c r="R299" s="31" t="s">
        <v>42</v>
      </c>
      <c r="S299" s="31" t="s">
        <v>42</v>
      </c>
      <c r="T299" s="31" t="s">
        <v>42</v>
      </c>
      <c r="U299" s="31" t="s">
        <v>42</v>
      </c>
      <c r="V299" s="31" t="s">
        <v>42</v>
      </c>
      <c r="W299" s="31">
        <v>60</v>
      </c>
      <c r="X299" s="63"/>
      <c r="Y299" s="48"/>
      <c r="Z299" s="78"/>
      <c r="AA299" s="78"/>
      <c r="AB299" s="76"/>
      <c r="AC299" s="69"/>
      <c r="AD299" s="69"/>
      <c r="AE299" s="31"/>
      <c r="AF299" s="31"/>
      <c r="AG299" s="31"/>
      <c r="AH299" s="31"/>
      <c r="AI299" s="31"/>
    </row>
    <row r="300" s="4" customFormat="1" ht="120" customHeight="1" spans="1:35">
      <c r="A300" s="31">
        <f t="shared" si="14"/>
        <v>148</v>
      </c>
      <c r="B300" s="32"/>
      <c r="C300" s="33" t="s">
        <v>1474</v>
      </c>
      <c r="D300" s="34" t="s">
        <v>64</v>
      </c>
      <c r="E300" s="31"/>
      <c r="F300" s="33" t="s">
        <v>517</v>
      </c>
      <c r="G300" s="33" t="s">
        <v>1462</v>
      </c>
      <c r="H300" s="31"/>
      <c r="I300" s="33" t="s">
        <v>518</v>
      </c>
      <c r="J300" s="45" t="s">
        <v>1475</v>
      </c>
      <c r="K300" s="33" t="s">
        <v>192</v>
      </c>
      <c r="L300" s="31">
        <v>800</v>
      </c>
      <c r="M300" s="31"/>
      <c r="N300" s="33" t="s">
        <v>1212</v>
      </c>
      <c r="O300" s="48"/>
      <c r="P300" s="31">
        <v>9</v>
      </c>
      <c r="Q300" s="31" t="s">
        <v>42</v>
      </c>
      <c r="R300" s="31" t="s">
        <v>42</v>
      </c>
      <c r="S300" s="31" t="s">
        <v>42</v>
      </c>
      <c r="T300" s="31" t="s">
        <v>42</v>
      </c>
      <c r="U300" s="31">
        <v>8</v>
      </c>
      <c r="V300" s="31">
        <v>1</v>
      </c>
      <c r="W300" s="31">
        <v>90</v>
      </c>
      <c r="X300" s="63" t="s">
        <v>48</v>
      </c>
      <c r="Y300" s="48" t="s">
        <v>1474</v>
      </c>
      <c r="Z300" s="31">
        <v>602</v>
      </c>
      <c r="AA300" s="180">
        <v>610</v>
      </c>
      <c r="AB300" s="63" t="s">
        <v>1476</v>
      </c>
      <c r="AC300" s="63" t="s">
        <v>48</v>
      </c>
      <c r="AD300" s="69"/>
      <c r="AE300" s="31"/>
      <c r="AF300" s="31"/>
      <c r="AG300" s="31"/>
      <c r="AH300" s="31"/>
      <c r="AI300" s="31"/>
    </row>
    <row r="301" s="4" customFormat="1" ht="120" customHeight="1" spans="1:35">
      <c r="A301" s="31">
        <f t="shared" si="14"/>
        <v>149</v>
      </c>
      <c r="B301" s="32"/>
      <c r="C301" s="95" t="s">
        <v>1477</v>
      </c>
      <c r="D301" s="92" t="s">
        <v>415</v>
      </c>
      <c r="E301" s="8"/>
      <c r="F301" s="33" t="s">
        <v>1478</v>
      </c>
      <c r="G301" s="33" t="s">
        <v>1462</v>
      </c>
      <c r="H301" s="8"/>
      <c r="I301" s="33" t="s">
        <v>518</v>
      </c>
      <c r="J301" s="49" t="s">
        <v>1479</v>
      </c>
      <c r="K301" s="33" t="s">
        <v>45</v>
      </c>
      <c r="L301" s="31">
        <v>1730</v>
      </c>
      <c r="M301" s="94"/>
      <c r="N301" s="33" t="s">
        <v>186</v>
      </c>
      <c r="O301" s="129" t="s">
        <v>42</v>
      </c>
      <c r="P301" s="31">
        <v>33</v>
      </c>
      <c r="Q301" s="31" t="s">
        <v>42</v>
      </c>
      <c r="R301" s="31" t="s">
        <v>42</v>
      </c>
      <c r="S301" s="31" t="s">
        <v>42</v>
      </c>
      <c r="T301" s="31" t="s">
        <v>42</v>
      </c>
      <c r="U301" s="31">
        <v>33</v>
      </c>
      <c r="V301" s="31" t="s">
        <v>1480</v>
      </c>
      <c r="W301" s="31">
        <v>330</v>
      </c>
      <c r="X301" s="60"/>
      <c r="Y301" s="129"/>
      <c r="Z301" s="170"/>
      <c r="AA301" s="170"/>
      <c r="AB301" s="71"/>
      <c r="AC301" s="32"/>
      <c r="AD301" s="32"/>
      <c r="AE301" s="32"/>
      <c r="AF301" s="32"/>
      <c r="AG301" s="32"/>
      <c r="AH301" s="32"/>
      <c r="AI301" s="32"/>
    </row>
    <row r="302" s="4" customFormat="1" ht="50" customHeight="1" spans="1:35">
      <c r="A302" s="27" t="s">
        <v>978</v>
      </c>
      <c r="B302" s="28"/>
      <c r="C302" s="29"/>
      <c r="D302" s="30"/>
      <c r="E302" s="31"/>
      <c r="F302" s="31"/>
      <c r="G302" s="31"/>
      <c r="H302" s="31"/>
      <c r="I302" s="31"/>
      <c r="J302" s="45"/>
      <c r="K302" s="31"/>
      <c r="L302" s="23">
        <f>SUM(L303:L304)</f>
        <v>1800</v>
      </c>
      <c r="M302" s="23">
        <f>SUM(M303:M304)</f>
        <v>1800</v>
      </c>
      <c r="N302" s="23"/>
      <c r="O302" s="53"/>
      <c r="P302" s="31"/>
      <c r="Q302" s="31"/>
      <c r="R302" s="31"/>
      <c r="S302" s="31"/>
      <c r="T302" s="31"/>
      <c r="U302" s="31"/>
      <c r="V302" s="31"/>
      <c r="W302" s="31"/>
      <c r="X302" s="53"/>
      <c r="Y302" s="53"/>
      <c r="Z302" s="23">
        <f>SUM(Z303:Z304)</f>
        <v>1800</v>
      </c>
      <c r="AA302" s="23">
        <f>SUM(AA303:AA304)</f>
        <v>1800</v>
      </c>
      <c r="AB302" s="66"/>
      <c r="AC302" s="31"/>
      <c r="AD302" s="31"/>
      <c r="AE302" s="31"/>
      <c r="AF302" s="31"/>
      <c r="AG302" s="31"/>
      <c r="AH302" s="31"/>
      <c r="AI302" s="31"/>
    </row>
    <row r="303" s="4" customFormat="1" ht="120" customHeight="1" spans="1:35">
      <c r="A303" s="31">
        <f>A301+1</f>
        <v>150</v>
      </c>
      <c r="B303" s="32"/>
      <c r="C303" s="33" t="s">
        <v>1481</v>
      </c>
      <c r="D303" s="34" t="s">
        <v>64</v>
      </c>
      <c r="E303" s="31"/>
      <c r="F303" s="33" t="s">
        <v>1482</v>
      </c>
      <c r="G303" s="33" t="s">
        <v>1483</v>
      </c>
      <c r="H303" s="31"/>
      <c r="I303" s="33" t="s">
        <v>978</v>
      </c>
      <c r="J303" s="45" t="s">
        <v>1484</v>
      </c>
      <c r="K303" s="33" t="s">
        <v>45</v>
      </c>
      <c r="L303" s="31">
        <v>950</v>
      </c>
      <c r="M303" s="31">
        <v>950</v>
      </c>
      <c r="N303" s="33" t="s">
        <v>91</v>
      </c>
      <c r="O303" s="49" t="s">
        <v>211</v>
      </c>
      <c r="P303" s="31">
        <v>40</v>
      </c>
      <c r="Q303" s="31" t="s">
        <v>42</v>
      </c>
      <c r="R303" s="31" t="s">
        <v>42</v>
      </c>
      <c r="S303" s="31">
        <v>10</v>
      </c>
      <c r="T303" s="31" t="s">
        <v>42</v>
      </c>
      <c r="U303" s="31" t="s">
        <v>42</v>
      </c>
      <c r="V303" s="31" t="s">
        <v>42</v>
      </c>
      <c r="W303" s="31">
        <v>70</v>
      </c>
      <c r="X303" s="37" t="s">
        <v>48</v>
      </c>
      <c r="Y303" s="181" t="s">
        <v>1485</v>
      </c>
      <c r="Z303" s="50">
        <v>1800</v>
      </c>
      <c r="AA303" s="31">
        <v>950</v>
      </c>
      <c r="AB303" s="159" t="s">
        <v>69</v>
      </c>
      <c r="AC303" s="123" t="s">
        <v>48</v>
      </c>
      <c r="AD303" s="124" t="s">
        <v>70</v>
      </c>
      <c r="AE303" s="50" t="s">
        <v>105</v>
      </c>
      <c r="AF303" s="50" t="s">
        <v>52</v>
      </c>
      <c r="AG303" s="33" t="s">
        <v>1486</v>
      </c>
      <c r="AH303" s="33" t="s">
        <v>42</v>
      </c>
      <c r="AI303" s="31" t="s">
        <v>100</v>
      </c>
    </row>
    <row r="304" s="4" customFormat="1" ht="120" customHeight="1" spans="1:35">
      <c r="A304" s="31">
        <f t="shared" ref="A304:A311" si="15">A303+1</f>
        <v>151</v>
      </c>
      <c r="B304" s="32"/>
      <c r="C304" s="33" t="s">
        <v>1487</v>
      </c>
      <c r="D304" s="34" t="s">
        <v>64</v>
      </c>
      <c r="E304" s="31"/>
      <c r="F304" s="33" t="s">
        <v>1482</v>
      </c>
      <c r="G304" s="33" t="s">
        <v>1483</v>
      </c>
      <c r="H304" s="31"/>
      <c r="I304" s="33" t="s">
        <v>978</v>
      </c>
      <c r="J304" s="49" t="s">
        <v>1488</v>
      </c>
      <c r="K304" s="33" t="s">
        <v>45</v>
      </c>
      <c r="L304" s="31">
        <v>850</v>
      </c>
      <c r="M304" s="31">
        <v>850</v>
      </c>
      <c r="N304" s="33" t="s">
        <v>91</v>
      </c>
      <c r="O304" s="49" t="s">
        <v>211</v>
      </c>
      <c r="P304" s="31">
        <v>26</v>
      </c>
      <c r="Q304" s="31" t="s">
        <v>42</v>
      </c>
      <c r="R304" s="31" t="s">
        <v>42</v>
      </c>
      <c r="S304" s="31">
        <v>2</v>
      </c>
      <c r="T304" s="31" t="s">
        <v>42</v>
      </c>
      <c r="U304" s="31" t="s">
        <v>42</v>
      </c>
      <c r="V304" s="31" t="s">
        <v>42</v>
      </c>
      <c r="W304" s="31">
        <v>42</v>
      </c>
      <c r="X304" s="37" t="s">
        <v>48</v>
      </c>
      <c r="Y304" s="181" t="s">
        <v>1489</v>
      </c>
      <c r="Z304" s="52"/>
      <c r="AA304" s="31">
        <v>850</v>
      </c>
      <c r="AB304" s="159" t="s">
        <v>69</v>
      </c>
      <c r="AC304" s="123" t="s">
        <v>48</v>
      </c>
      <c r="AD304" s="124" t="s">
        <v>93</v>
      </c>
      <c r="AE304" s="50" t="s">
        <v>94</v>
      </c>
      <c r="AF304" s="50" t="s">
        <v>86</v>
      </c>
      <c r="AG304" s="33" t="s">
        <v>1490</v>
      </c>
      <c r="AH304" s="33" t="s">
        <v>42</v>
      </c>
      <c r="AI304" s="31" t="s">
        <v>281</v>
      </c>
    </row>
    <row r="305" s="4" customFormat="1" ht="50" customHeight="1" spans="1:35">
      <c r="A305" s="27" t="s">
        <v>998</v>
      </c>
      <c r="B305" s="28"/>
      <c r="C305" s="29"/>
      <c r="D305" s="30"/>
      <c r="E305" s="31"/>
      <c r="F305" s="31"/>
      <c r="G305" s="31"/>
      <c r="H305" s="31"/>
      <c r="I305" s="31"/>
      <c r="J305" s="45"/>
      <c r="K305" s="31"/>
      <c r="L305" s="23">
        <f>SUM(L306:L311)</f>
        <v>13623</v>
      </c>
      <c r="M305" s="23">
        <f>SUM(M306:M311)</f>
        <v>7500</v>
      </c>
      <c r="N305" s="23"/>
      <c r="O305" s="53"/>
      <c r="P305" s="31"/>
      <c r="Q305" s="31"/>
      <c r="R305" s="31"/>
      <c r="S305" s="31"/>
      <c r="T305" s="31"/>
      <c r="U305" s="31"/>
      <c r="V305" s="31"/>
      <c r="W305" s="31"/>
      <c r="X305" s="53"/>
      <c r="Y305" s="53"/>
      <c r="Z305" s="23">
        <f>SUM(Z306:Z311)</f>
        <v>1500</v>
      </c>
      <c r="AA305" s="23">
        <f>SUM(AA306:AA311)</f>
        <v>8900</v>
      </c>
      <c r="AB305" s="66"/>
      <c r="AC305" s="31"/>
      <c r="AD305" s="31"/>
      <c r="AE305" s="31"/>
      <c r="AF305" s="31"/>
      <c r="AG305" s="31"/>
      <c r="AH305" s="31"/>
      <c r="AI305" s="31"/>
    </row>
    <row r="306" s="4" customFormat="1" ht="120" customHeight="1" spans="1:35">
      <c r="A306" s="31">
        <f>A304+1</f>
        <v>152</v>
      </c>
      <c r="B306" s="32"/>
      <c r="C306" s="33" t="s">
        <v>1491</v>
      </c>
      <c r="D306" s="34" t="s">
        <v>64</v>
      </c>
      <c r="E306" s="31"/>
      <c r="F306" s="33" t="s">
        <v>1482</v>
      </c>
      <c r="G306" s="33" t="s">
        <v>1492</v>
      </c>
      <c r="H306" s="31"/>
      <c r="I306" s="33" t="s">
        <v>998</v>
      </c>
      <c r="J306" s="49" t="s">
        <v>1493</v>
      </c>
      <c r="K306" s="33" t="s">
        <v>45</v>
      </c>
      <c r="L306" s="31">
        <v>3118</v>
      </c>
      <c r="M306" s="31">
        <v>2500</v>
      </c>
      <c r="N306" s="33" t="s">
        <v>46</v>
      </c>
      <c r="O306" s="49" t="s">
        <v>211</v>
      </c>
      <c r="P306" s="31">
        <v>5.494</v>
      </c>
      <c r="Q306" s="31">
        <v>0</v>
      </c>
      <c r="R306" s="31">
        <v>5.494</v>
      </c>
      <c r="S306" s="31">
        <v>0</v>
      </c>
      <c r="T306" s="31">
        <v>0</v>
      </c>
      <c r="U306" s="31">
        <v>0.479</v>
      </c>
      <c r="V306" s="31">
        <v>5.015</v>
      </c>
      <c r="W306" s="31">
        <v>25.8</v>
      </c>
      <c r="X306" s="33"/>
      <c r="Y306" s="33"/>
      <c r="Z306" s="31"/>
      <c r="AA306" s="31">
        <v>2800</v>
      </c>
      <c r="AB306" s="66" t="s">
        <v>69</v>
      </c>
      <c r="AC306" s="33" t="s">
        <v>48</v>
      </c>
      <c r="AD306" s="31" t="s">
        <v>199</v>
      </c>
      <c r="AE306" s="31"/>
      <c r="AF306" s="31" t="s">
        <v>52</v>
      </c>
      <c r="AG306" s="31"/>
      <c r="AH306" s="31"/>
      <c r="AI306" s="31" t="s">
        <v>732</v>
      </c>
    </row>
    <row r="307" s="4" customFormat="1" ht="120" customHeight="1" spans="1:35">
      <c r="A307" s="31">
        <f t="shared" si="15"/>
        <v>153</v>
      </c>
      <c r="B307" s="32"/>
      <c r="C307" s="33" t="s">
        <v>1494</v>
      </c>
      <c r="D307" s="34" t="s">
        <v>64</v>
      </c>
      <c r="E307" s="31"/>
      <c r="F307" s="33" t="s">
        <v>1482</v>
      </c>
      <c r="G307" s="33" t="s">
        <v>1492</v>
      </c>
      <c r="H307" s="31"/>
      <c r="I307" s="33" t="s">
        <v>998</v>
      </c>
      <c r="J307" s="49" t="s">
        <v>1495</v>
      </c>
      <c r="K307" s="33" t="s">
        <v>45</v>
      </c>
      <c r="L307" s="31">
        <v>4205</v>
      </c>
      <c r="M307" s="31">
        <v>3000</v>
      </c>
      <c r="N307" s="33" t="s">
        <v>46</v>
      </c>
      <c r="O307" s="49" t="s">
        <v>211</v>
      </c>
      <c r="P307" s="31">
        <v>4.19</v>
      </c>
      <c r="Q307" s="31">
        <v>0</v>
      </c>
      <c r="R307" s="31">
        <v>4.19</v>
      </c>
      <c r="S307" s="31">
        <v>0</v>
      </c>
      <c r="T307" s="31">
        <v>0</v>
      </c>
      <c r="U307" s="31">
        <v>4.19</v>
      </c>
      <c r="V307" s="31">
        <v>0</v>
      </c>
      <c r="W307" s="31">
        <v>19.7</v>
      </c>
      <c r="X307" s="33"/>
      <c r="Y307" s="33"/>
      <c r="Z307" s="31"/>
      <c r="AA307" s="31">
        <v>3600</v>
      </c>
      <c r="AB307" s="66" t="s">
        <v>69</v>
      </c>
      <c r="AC307" s="33" t="s">
        <v>48</v>
      </c>
      <c r="AD307" s="31" t="s">
        <v>199</v>
      </c>
      <c r="AE307" s="31"/>
      <c r="AF307" s="31" t="s">
        <v>52</v>
      </c>
      <c r="AG307" s="31"/>
      <c r="AH307" s="31"/>
      <c r="AI307" s="31" t="s">
        <v>732</v>
      </c>
    </row>
    <row r="308" s="4" customFormat="1" ht="120" customHeight="1" spans="1:35">
      <c r="A308" s="31">
        <f t="shared" si="15"/>
        <v>154</v>
      </c>
      <c r="B308" s="32"/>
      <c r="C308" s="33" t="s">
        <v>1496</v>
      </c>
      <c r="D308" s="175" t="s">
        <v>64</v>
      </c>
      <c r="E308" s="50"/>
      <c r="F308" s="37" t="s">
        <v>1482</v>
      </c>
      <c r="G308" s="33" t="s">
        <v>1492</v>
      </c>
      <c r="H308" s="50"/>
      <c r="I308" s="37" t="s">
        <v>998</v>
      </c>
      <c r="J308" s="176" t="s">
        <v>1497</v>
      </c>
      <c r="K308" s="37" t="s">
        <v>45</v>
      </c>
      <c r="L308" s="50">
        <v>3600</v>
      </c>
      <c r="M308" s="50">
        <v>2000</v>
      </c>
      <c r="N308" s="37" t="s">
        <v>46</v>
      </c>
      <c r="O308" s="177" t="s">
        <v>211</v>
      </c>
      <c r="P308" s="50">
        <v>584</v>
      </c>
      <c r="Q308" s="50"/>
      <c r="R308" s="50"/>
      <c r="S308" s="50"/>
      <c r="T308" s="50"/>
      <c r="U308" s="50"/>
      <c r="V308" s="50"/>
      <c r="W308" s="50">
        <v>352.7</v>
      </c>
      <c r="X308" s="33" t="s">
        <v>48</v>
      </c>
      <c r="Y308" s="33" t="s">
        <v>1498</v>
      </c>
      <c r="Z308" s="31">
        <v>1500</v>
      </c>
      <c r="AA308" s="31">
        <v>2500</v>
      </c>
      <c r="AB308" s="66" t="s">
        <v>69</v>
      </c>
      <c r="AC308" s="33" t="s">
        <v>48</v>
      </c>
      <c r="AD308" s="50" t="s">
        <v>199</v>
      </c>
      <c r="AE308" s="50"/>
      <c r="AF308" s="31" t="s">
        <v>52</v>
      </c>
      <c r="AG308" s="50"/>
      <c r="AH308" s="50"/>
      <c r="AI308" s="50" t="s">
        <v>542</v>
      </c>
    </row>
    <row r="309" s="4" customFormat="1" ht="120" customHeight="1" spans="1:35">
      <c r="A309" s="31">
        <f t="shared" si="15"/>
        <v>155</v>
      </c>
      <c r="B309" s="32"/>
      <c r="C309" s="33" t="s">
        <v>1499</v>
      </c>
      <c r="D309" s="34" t="s">
        <v>55</v>
      </c>
      <c r="E309" s="31"/>
      <c r="F309" s="33" t="s">
        <v>1500</v>
      </c>
      <c r="G309" s="33" t="s">
        <v>1492</v>
      </c>
      <c r="H309" s="31"/>
      <c r="I309" s="33" t="s">
        <v>998</v>
      </c>
      <c r="J309" s="45" t="s">
        <v>1501</v>
      </c>
      <c r="K309" s="33" t="s">
        <v>192</v>
      </c>
      <c r="L309" s="31">
        <v>500</v>
      </c>
      <c r="M309" s="31"/>
      <c r="N309" s="33" t="s">
        <v>186</v>
      </c>
      <c r="O309" s="49"/>
      <c r="P309" s="31"/>
      <c r="Q309" s="31"/>
      <c r="R309" s="31"/>
      <c r="S309" s="31"/>
      <c r="T309" s="31"/>
      <c r="U309" s="31"/>
      <c r="V309" s="31"/>
      <c r="W309" s="31"/>
      <c r="X309" s="33"/>
      <c r="Y309" s="49"/>
      <c r="Z309" s="45"/>
      <c r="AA309" s="45"/>
      <c r="AB309" s="66"/>
      <c r="AC309" s="31"/>
      <c r="AD309" s="31"/>
      <c r="AE309" s="31"/>
      <c r="AF309" s="31"/>
      <c r="AG309" s="31"/>
      <c r="AH309" s="31"/>
      <c r="AI309" s="31"/>
    </row>
    <row r="310" s="4" customFormat="1" ht="120" customHeight="1" spans="1:35">
      <c r="A310" s="31">
        <f t="shared" si="15"/>
        <v>156</v>
      </c>
      <c r="B310" s="32"/>
      <c r="C310" s="33" t="s">
        <v>1502</v>
      </c>
      <c r="D310" s="34" t="s">
        <v>55</v>
      </c>
      <c r="E310" s="31"/>
      <c r="F310" s="33" t="s">
        <v>1500</v>
      </c>
      <c r="G310" s="33" t="s">
        <v>1492</v>
      </c>
      <c r="H310" s="31"/>
      <c r="I310" s="33" t="s">
        <v>998</v>
      </c>
      <c r="J310" s="45" t="s">
        <v>1503</v>
      </c>
      <c r="K310" s="33" t="s">
        <v>192</v>
      </c>
      <c r="L310" s="31">
        <v>600</v>
      </c>
      <c r="M310" s="31"/>
      <c r="N310" s="33" t="s">
        <v>186</v>
      </c>
      <c r="O310" s="49"/>
      <c r="P310" s="31"/>
      <c r="Q310" s="31"/>
      <c r="R310" s="31"/>
      <c r="S310" s="31"/>
      <c r="T310" s="31"/>
      <c r="U310" s="31"/>
      <c r="V310" s="31"/>
      <c r="W310" s="31"/>
      <c r="X310" s="33"/>
      <c r="Y310" s="49"/>
      <c r="Z310" s="45"/>
      <c r="AA310" s="45"/>
      <c r="AB310" s="66"/>
      <c r="AC310" s="31"/>
      <c r="AD310" s="31"/>
      <c r="AE310" s="31"/>
      <c r="AF310" s="31"/>
      <c r="AG310" s="31"/>
      <c r="AH310" s="31"/>
      <c r="AI310" s="31"/>
    </row>
    <row r="311" s="4" customFormat="1" ht="120" customHeight="1" spans="1:35">
      <c r="A311" s="31">
        <f t="shared" si="15"/>
        <v>157</v>
      </c>
      <c r="B311" s="32"/>
      <c r="C311" s="33" t="s">
        <v>1504</v>
      </c>
      <c r="D311" s="34" t="s">
        <v>55</v>
      </c>
      <c r="E311" s="31"/>
      <c r="F311" s="33" t="s">
        <v>1500</v>
      </c>
      <c r="G311" s="33" t="s">
        <v>1492</v>
      </c>
      <c r="H311" s="31"/>
      <c r="I311" s="33" t="s">
        <v>998</v>
      </c>
      <c r="J311" s="45" t="s">
        <v>1505</v>
      </c>
      <c r="K311" s="33" t="s">
        <v>192</v>
      </c>
      <c r="L311" s="31">
        <v>1600</v>
      </c>
      <c r="M311" s="31"/>
      <c r="N311" s="33" t="s">
        <v>186</v>
      </c>
      <c r="O311" s="49"/>
      <c r="P311" s="31"/>
      <c r="Q311" s="31"/>
      <c r="R311" s="31"/>
      <c r="S311" s="31"/>
      <c r="T311" s="31"/>
      <c r="U311" s="31"/>
      <c r="V311" s="31"/>
      <c r="W311" s="31"/>
      <c r="X311" s="33"/>
      <c r="Y311" s="49"/>
      <c r="Z311" s="45"/>
      <c r="AA311" s="45"/>
      <c r="AB311" s="66"/>
      <c r="AC311" s="31"/>
      <c r="AD311" s="31"/>
      <c r="AE311" s="31"/>
      <c r="AF311" s="31"/>
      <c r="AG311" s="31"/>
      <c r="AH311" s="31"/>
      <c r="AI311" s="31"/>
    </row>
    <row r="312" s="4" customFormat="1" ht="50" customHeight="1" spans="1:35">
      <c r="A312" s="27" t="s">
        <v>527</v>
      </c>
      <c r="B312" s="28"/>
      <c r="C312" s="29"/>
      <c r="D312" s="30"/>
      <c r="E312" s="31"/>
      <c r="F312" s="31"/>
      <c r="G312" s="31"/>
      <c r="H312" s="31"/>
      <c r="I312" s="31"/>
      <c r="J312" s="45"/>
      <c r="K312" s="31"/>
      <c r="L312" s="23">
        <f>SUM(L313:L322)</f>
        <v>49291.2</v>
      </c>
      <c r="M312" s="23">
        <f>SUM(M313:M322)</f>
        <v>10500</v>
      </c>
      <c r="N312" s="23"/>
      <c r="O312" s="53"/>
      <c r="P312" s="31"/>
      <c r="Q312" s="31"/>
      <c r="R312" s="31"/>
      <c r="S312" s="31"/>
      <c r="T312" s="31"/>
      <c r="U312" s="31"/>
      <c r="V312" s="31"/>
      <c r="W312" s="31"/>
      <c r="X312" s="53"/>
      <c r="Y312" s="53"/>
      <c r="Z312" s="23">
        <f>SUM(Z313:Z322)</f>
        <v>0</v>
      </c>
      <c r="AA312" s="23">
        <f>SUM(AA313:AA322)</f>
        <v>0</v>
      </c>
      <c r="AB312" s="66"/>
      <c r="AC312" s="31"/>
      <c r="AD312" s="31"/>
      <c r="AE312" s="31"/>
      <c r="AF312" s="31"/>
      <c r="AG312" s="31"/>
      <c r="AH312" s="31"/>
      <c r="AI312" s="31"/>
    </row>
    <row r="313" s="4" customFormat="1" ht="120" customHeight="1" spans="1:35">
      <c r="A313" s="31">
        <f>A311+1</f>
        <v>158</v>
      </c>
      <c r="B313" s="32"/>
      <c r="C313" s="33" t="s">
        <v>1506</v>
      </c>
      <c r="D313" s="34" t="s">
        <v>385</v>
      </c>
      <c r="E313" s="33"/>
      <c r="F313" s="33" t="s">
        <v>1507</v>
      </c>
      <c r="G313" s="33" t="s">
        <v>1508</v>
      </c>
      <c r="H313" s="31"/>
      <c r="I313" s="33" t="s">
        <v>527</v>
      </c>
      <c r="J313" s="49" t="s">
        <v>1509</v>
      </c>
      <c r="K313" s="33" t="s">
        <v>45</v>
      </c>
      <c r="L313" s="31">
        <v>26000</v>
      </c>
      <c r="M313" s="31">
        <v>5000</v>
      </c>
      <c r="N313" s="33" t="s">
        <v>91</v>
      </c>
      <c r="O313" s="49" t="s">
        <v>1510</v>
      </c>
      <c r="P313" s="31" t="s">
        <v>42</v>
      </c>
      <c r="Q313" s="31">
        <v>2</v>
      </c>
      <c r="R313" s="31" t="s">
        <v>42</v>
      </c>
      <c r="S313" s="31">
        <v>25</v>
      </c>
      <c r="T313" s="31" t="s">
        <v>42</v>
      </c>
      <c r="U313" s="31" t="s">
        <v>42</v>
      </c>
      <c r="V313" s="31" t="s">
        <v>42</v>
      </c>
      <c r="W313" s="31">
        <v>120</v>
      </c>
      <c r="X313" s="33"/>
      <c r="Y313" s="33"/>
      <c r="Z313" s="31"/>
      <c r="AA313" s="31"/>
      <c r="AB313" s="76" t="s">
        <v>1511</v>
      </c>
      <c r="AC313" s="33"/>
      <c r="AD313" s="69" t="s">
        <v>93</v>
      </c>
      <c r="AE313" s="69" t="s">
        <v>70</v>
      </c>
      <c r="AF313" s="69">
        <v>45992</v>
      </c>
      <c r="AG313" s="63" t="s">
        <v>1512</v>
      </c>
      <c r="AH313" s="33" t="s">
        <v>42</v>
      </c>
      <c r="AI313" s="31" t="s">
        <v>489</v>
      </c>
    </row>
    <row r="314" s="4" customFormat="1" ht="120" customHeight="1" spans="1:35">
      <c r="A314" s="31">
        <f t="shared" ref="A314:A322" si="16">A313+1</f>
        <v>159</v>
      </c>
      <c r="B314" s="32"/>
      <c r="C314" s="33" t="s">
        <v>1513</v>
      </c>
      <c r="D314" s="34" t="s">
        <v>55</v>
      </c>
      <c r="E314" s="31"/>
      <c r="F314" s="33" t="s">
        <v>1514</v>
      </c>
      <c r="G314" s="33" t="s">
        <v>1508</v>
      </c>
      <c r="H314" s="31"/>
      <c r="I314" s="33" t="s">
        <v>527</v>
      </c>
      <c r="J314" s="49" t="s">
        <v>1515</v>
      </c>
      <c r="K314" s="33" t="s">
        <v>45</v>
      </c>
      <c r="L314" s="31">
        <v>2000</v>
      </c>
      <c r="M314" s="31">
        <v>2000</v>
      </c>
      <c r="N314" s="33" t="s">
        <v>91</v>
      </c>
      <c r="O314" s="177" t="s">
        <v>211</v>
      </c>
      <c r="P314" s="31" t="s">
        <v>42</v>
      </c>
      <c r="Q314" s="31" t="s">
        <v>42</v>
      </c>
      <c r="R314" s="31" t="s">
        <v>42</v>
      </c>
      <c r="S314" s="31" t="s">
        <v>42</v>
      </c>
      <c r="T314" s="31" t="s">
        <v>42</v>
      </c>
      <c r="U314" s="31" t="s">
        <v>42</v>
      </c>
      <c r="V314" s="31">
        <v>0</v>
      </c>
      <c r="W314" s="31">
        <v>0</v>
      </c>
      <c r="X314" s="33"/>
      <c r="Y314" s="33"/>
      <c r="Z314" s="50"/>
      <c r="AA314" s="50"/>
      <c r="AB314" s="76" t="s">
        <v>1516</v>
      </c>
      <c r="AC314" s="33"/>
      <c r="AD314" s="69" t="s">
        <v>94</v>
      </c>
      <c r="AE314" s="69" t="s">
        <v>70</v>
      </c>
      <c r="AF314" s="69" t="s">
        <v>52</v>
      </c>
      <c r="AG314" s="63" t="s">
        <v>1517</v>
      </c>
      <c r="AH314" s="33" t="s">
        <v>42</v>
      </c>
      <c r="AI314" s="31" t="s">
        <v>229</v>
      </c>
    </row>
    <row r="315" s="4" customFormat="1" ht="120" customHeight="1" spans="1:35">
      <c r="A315" s="31">
        <f t="shared" si="16"/>
        <v>160</v>
      </c>
      <c r="B315" s="32"/>
      <c r="C315" s="33" t="s">
        <v>1518</v>
      </c>
      <c r="D315" s="34" t="s">
        <v>40</v>
      </c>
      <c r="E315" s="31"/>
      <c r="F315" s="33" t="s">
        <v>1519</v>
      </c>
      <c r="G315" s="33" t="s">
        <v>1508</v>
      </c>
      <c r="H315" s="31"/>
      <c r="I315" s="33" t="s">
        <v>527</v>
      </c>
      <c r="J315" s="45" t="s">
        <v>1520</v>
      </c>
      <c r="K315" s="33" t="s">
        <v>353</v>
      </c>
      <c r="L315" s="31">
        <v>1500</v>
      </c>
      <c r="M315" s="31">
        <v>1500</v>
      </c>
      <c r="N315" s="33" t="s">
        <v>91</v>
      </c>
      <c r="O315" s="177" t="s">
        <v>211</v>
      </c>
      <c r="P315" s="31" t="s">
        <v>42</v>
      </c>
      <c r="Q315" s="31" t="s">
        <v>42</v>
      </c>
      <c r="R315" s="31" t="s">
        <v>42</v>
      </c>
      <c r="S315" s="31" t="s">
        <v>42</v>
      </c>
      <c r="T315" s="31" t="s">
        <v>42</v>
      </c>
      <c r="U315" s="31" t="s">
        <v>42</v>
      </c>
      <c r="V315" s="31">
        <v>26</v>
      </c>
      <c r="W315" s="31">
        <v>0</v>
      </c>
      <c r="X315" s="33"/>
      <c r="Y315" s="33"/>
      <c r="Z315" s="50"/>
      <c r="AA315" s="50"/>
      <c r="AB315" s="76" t="s">
        <v>1516</v>
      </c>
      <c r="AC315" s="33"/>
      <c r="AD315" s="69" t="s">
        <v>94</v>
      </c>
      <c r="AE315" s="69" t="s">
        <v>70</v>
      </c>
      <c r="AF315" s="69" t="s">
        <v>52</v>
      </c>
      <c r="AG315" s="63" t="s">
        <v>1521</v>
      </c>
      <c r="AH315" s="33" t="s">
        <v>42</v>
      </c>
      <c r="AI315" s="31" t="s">
        <v>229</v>
      </c>
    </row>
    <row r="316" s="4" customFormat="1" ht="120" customHeight="1" spans="1:35">
      <c r="A316" s="31">
        <f t="shared" si="16"/>
        <v>161</v>
      </c>
      <c r="B316" s="32"/>
      <c r="C316" s="95" t="s">
        <v>1522</v>
      </c>
      <c r="D316" s="92" t="s">
        <v>415</v>
      </c>
      <c r="E316" s="31"/>
      <c r="F316" s="31" t="s">
        <v>1523</v>
      </c>
      <c r="G316" s="33" t="s">
        <v>1508</v>
      </c>
      <c r="H316" s="31"/>
      <c r="I316" s="31" t="s">
        <v>1524</v>
      </c>
      <c r="J316" s="49" t="s">
        <v>1525</v>
      </c>
      <c r="K316" s="31" t="s">
        <v>420</v>
      </c>
      <c r="L316" s="31">
        <v>2000</v>
      </c>
      <c r="M316" s="31">
        <v>2000</v>
      </c>
      <c r="N316" s="33" t="s">
        <v>91</v>
      </c>
      <c r="O316" s="49" t="s">
        <v>1526</v>
      </c>
      <c r="P316" s="31">
        <v>150</v>
      </c>
      <c r="Q316" s="31" t="s">
        <v>42</v>
      </c>
      <c r="R316" s="31" t="s">
        <v>42</v>
      </c>
      <c r="S316" s="31" t="s">
        <v>42</v>
      </c>
      <c r="T316" s="31" t="s">
        <v>42</v>
      </c>
      <c r="U316" s="31">
        <v>0.6</v>
      </c>
      <c r="V316" s="31">
        <v>1.39</v>
      </c>
      <c r="W316" s="31">
        <v>750</v>
      </c>
      <c r="X316" s="33"/>
      <c r="Y316" s="33"/>
      <c r="Z316" s="31"/>
      <c r="AA316" s="31"/>
      <c r="AB316" s="76" t="s">
        <v>1516</v>
      </c>
      <c r="AC316" s="33"/>
      <c r="AD316" s="69" t="s">
        <v>99</v>
      </c>
      <c r="AE316" s="69" t="s">
        <v>86</v>
      </c>
      <c r="AF316" s="69">
        <v>45931</v>
      </c>
      <c r="AG316" s="63" t="s">
        <v>1521</v>
      </c>
      <c r="AH316" s="33" t="s">
        <v>42</v>
      </c>
      <c r="AI316" s="31" t="s">
        <v>1527</v>
      </c>
    </row>
    <row r="317" s="4" customFormat="1" ht="120" customHeight="1" spans="1:35">
      <c r="A317" s="31">
        <f t="shared" si="16"/>
        <v>162</v>
      </c>
      <c r="B317" s="35"/>
      <c r="C317" s="33" t="s">
        <v>1528</v>
      </c>
      <c r="D317" s="34" t="s">
        <v>55</v>
      </c>
      <c r="E317" s="31"/>
      <c r="F317" s="33" t="s">
        <v>1529</v>
      </c>
      <c r="G317" s="33" t="s">
        <v>1508</v>
      </c>
      <c r="H317" s="31"/>
      <c r="I317" s="33" t="s">
        <v>527</v>
      </c>
      <c r="J317" s="45" t="s">
        <v>1530</v>
      </c>
      <c r="K317" s="33" t="s">
        <v>192</v>
      </c>
      <c r="L317" s="31">
        <v>500</v>
      </c>
      <c r="M317" s="31"/>
      <c r="N317" s="33" t="s">
        <v>186</v>
      </c>
      <c r="O317" s="49"/>
      <c r="P317" s="31" t="s">
        <v>42</v>
      </c>
      <c r="Q317" s="31" t="s">
        <v>42</v>
      </c>
      <c r="R317" s="31" t="s">
        <v>42</v>
      </c>
      <c r="S317" s="31" t="s">
        <v>42</v>
      </c>
      <c r="T317" s="31" t="s">
        <v>42</v>
      </c>
      <c r="U317" s="31" t="s">
        <v>42</v>
      </c>
      <c r="V317" s="31" t="s">
        <v>42</v>
      </c>
      <c r="W317" s="31">
        <v>0</v>
      </c>
      <c r="X317" s="33"/>
      <c r="Y317" s="49"/>
      <c r="Z317" s="45"/>
      <c r="AA317" s="45"/>
      <c r="AB317" s="76"/>
      <c r="AC317" s="69"/>
      <c r="AD317" s="69"/>
      <c r="AE317" s="69"/>
      <c r="AF317" s="69"/>
      <c r="AG317" s="69"/>
      <c r="AH317" s="69"/>
      <c r="AI317" s="31"/>
    </row>
    <row r="318" s="4" customFormat="1" ht="120" customHeight="1" spans="1:35">
      <c r="A318" s="31">
        <f t="shared" si="16"/>
        <v>163</v>
      </c>
      <c r="B318" s="32"/>
      <c r="C318" s="33" t="s">
        <v>1531</v>
      </c>
      <c r="D318" s="34" t="s">
        <v>64</v>
      </c>
      <c r="E318" s="31"/>
      <c r="F318" s="31" t="s">
        <v>1532</v>
      </c>
      <c r="G318" s="33" t="s">
        <v>1508</v>
      </c>
      <c r="H318" s="31"/>
      <c r="I318" s="31" t="s">
        <v>1524</v>
      </c>
      <c r="J318" s="49" t="s">
        <v>1533</v>
      </c>
      <c r="K318" s="31" t="s">
        <v>420</v>
      </c>
      <c r="L318" s="31">
        <v>2000</v>
      </c>
      <c r="M318" s="31"/>
      <c r="N318" s="33" t="s">
        <v>186</v>
      </c>
      <c r="O318" s="49"/>
      <c r="P318" s="31" t="s">
        <v>42</v>
      </c>
      <c r="Q318" s="31" t="s">
        <v>42</v>
      </c>
      <c r="R318" s="31" t="s">
        <v>42</v>
      </c>
      <c r="S318" s="31" t="s">
        <v>42</v>
      </c>
      <c r="T318" s="31" t="s">
        <v>42</v>
      </c>
      <c r="U318" s="31" t="s">
        <v>42</v>
      </c>
      <c r="V318" s="31" t="s">
        <v>42</v>
      </c>
      <c r="W318" s="31">
        <v>0</v>
      </c>
      <c r="X318" s="33"/>
      <c r="Y318" s="49"/>
      <c r="Z318" s="45"/>
      <c r="AA318" s="45"/>
      <c r="AB318" s="66"/>
      <c r="AC318" s="31"/>
      <c r="AD318" s="31"/>
      <c r="AE318" s="31"/>
      <c r="AF318" s="31"/>
      <c r="AG318" s="31"/>
      <c r="AH318" s="31"/>
      <c r="AI318" s="31"/>
    </row>
    <row r="319" s="4" customFormat="1" ht="120" customHeight="1" spans="1:35">
      <c r="A319" s="31">
        <f t="shared" si="16"/>
        <v>164</v>
      </c>
      <c r="B319" s="32"/>
      <c r="C319" s="33" t="s">
        <v>1534</v>
      </c>
      <c r="D319" s="34" t="s">
        <v>55</v>
      </c>
      <c r="E319" s="33"/>
      <c r="F319" s="33" t="s">
        <v>526</v>
      </c>
      <c r="G319" s="33" t="s">
        <v>444</v>
      </c>
      <c r="H319" s="8"/>
      <c r="I319" s="33" t="s">
        <v>527</v>
      </c>
      <c r="J319" s="49" t="s">
        <v>1535</v>
      </c>
      <c r="K319" s="33" t="s">
        <v>192</v>
      </c>
      <c r="L319" s="31">
        <v>1400</v>
      </c>
      <c r="M319" s="31"/>
      <c r="N319" s="33" t="s">
        <v>186</v>
      </c>
      <c r="O319" s="49"/>
      <c r="P319" s="31"/>
      <c r="Q319" s="31"/>
      <c r="R319" s="31"/>
      <c r="S319" s="31"/>
      <c r="T319" s="31"/>
      <c r="U319" s="31"/>
      <c r="V319" s="31"/>
      <c r="W319" s="31"/>
      <c r="X319" s="33"/>
      <c r="Y319" s="49"/>
      <c r="Z319" s="45"/>
      <c r="AA319" s="45"/>
      <c r="AB319" s="66"/>
      <c r="AC319" s="31"/>
      <c r="AD319" s="31"/>
      <c r="AE319" s="31"/>
      <c r="AF319" s="31"/>
      <c r="AG319" s="31"/>
      <c r="AH319" s="31"/>
      <c r="AI319" s="31"/>
    </row>
    <row r="320" s="4" customFormat="1" ht="120" customHeight="1" spans="1:35">
      <c r="A320" s="31">
        <f t="shared" si="16"/>
        <v>165</v>
      </c>
      <c r="B320" s="32"/>
      <c r="C320" s="33" t="s">
        <v>1536</v>
      </c>
      <c r="D320" s="34" t="s">
        <v>64</v>
      </c>
      <c r="E320" s="33"/>
      <c r="F320" s="33" t="s">
        <v>526</v>
      </c>
      <c r="G320" s="33" t="s">
        <v>323</v>
      </c>
      <c r="H320" s="36"/>
      <c r="I320" s="33" t="s">
        <v>527</v>
      </c>
      <c r="J320" s="49" t="s">
        <v>1537</v>
      </c>
      <c r="K320" s="33" t="s">
        <v>192</v>
      </c>
      <c r="L320" s="31">
        <v>1500</v>
      </c>
      <c r="M320" s="31"/>
      <c r="N320" s="33" t="s">
        <v>186</v>
      </c>
      <c r="O320" s="49"/>
      <c r="P320" s="31"/>
      <c r="Q320" s="31"/>
      <c r="R320" s="31"/>
      <c r="S320" s="31"/>
      <c r="T320" s="31"/>
      <c r="U320" s="31"/>
      <c r="V320" s="31"/>
      <c r="W320" s="31"/>
      <c r="X320" s="33"/>
      <c r="Y320" s="49"/>
      <c r="Z320" s="45"/>
      <c r="AA320" s="45"/>
      <c r="AB320" s="66"/>
      <c r="AC320" s="31"/>
      <c r="AD320" s="31"/>
      <c r="AE320" s="31"/>
      <c r="AF320" s="31"/>
      <c r="AG320" s="31"/>
      <c r="AH320" s="31"/>
      <c r="AI320" s="31"/>
    </row>
    <row r="321" s="4" customFormat="1" ht="120" customHeight="1" spans="1:35">
      <c r="A321" s="31">
        <f t="shared" si="16"/>
        <v>166</v>
      </c>
      <c r="B321" s="32"/>
      <c r="C321" s="33" t="s">
        <v>1538</v>
      </c>
      <c r="D321" s="34" t="s">
        <v>55</v>
      </c>
      <c r="E321" s="33"/>
      <c r="F321" s="33" t="s">
        <v>526</v>
      </c>
      <c r="G321" s="33" t="s">
        <v>444</v>
      </c>
      <c r="H321" s="36"/>
      <c r="I321" s="33" t="s">
        <v>527</v>
      </c>
      <c r="J321" s="49" t="s">
        <v>1539</v>
      </c>
      <c r="K321" s="33" t="s">
        <v>192</v>
      </c>
      <c r="L321" s="31">
        <v>5500</v>
      </c>
      <c r="M321" s="31"/>
      <c r="N321" s="33" t="s">
        <v>186</v>
      </c>
      <c r="O321" s="49"/>
      <c r="P321" s="31"/>
      <c r="Q321" s="31"/>
      <c r="R321" s="31"/>
      <c r="S321" s="31"/>
      <c r="T321" s="31"/>
      <c r="U321" s="31"/>
      <c r="V321" s="31"/>
      <c r="W321" s="31"/>
      <c r="X321" s="33"/>
      <c r="Y321" s="49"/>
      <c r="Z321" s="45"/>
      <c r="AA321" s="45"/>
      <c r="AB321" s="66"/>
      <c r="AC321" s="31"/>
      <c r="AD321" s="31"/>
      <c r="AE321" s="31"/>
      <c r="AF321" s="31"/>
      <c r="AG321" s="31"/>
      <c r="AH321" s="31"/>
      <c r="AI321" s="31"/>
    </row>
    <row r="322" s="4" customFormat="1" ht="120" customHeight="1" spans="1:35">
      <c r="A322" s="31">
        <f t="shared" si="16"/>
        <v>167</v>
      </c>
      <c r="B322" s="32"/>
      <c r="C322" s="33" t="s">
        <v>1540</v>
      </c>
      <c r="D322" s="34" t="s">
        <v>55</v>
      </c>
      <c r="E322" s="33"/>
      <c r="F322" s="33" t="s">
        <v>526</v>
      </c>
      <c r="G322" s="33" t="s">
        <v>444</v>
      </c>
      <c r="H322" s="36"/>
      <c r="I322" s="33" t="s">
        <v>527</v>
      </c>
      <c r="J322" s="45" t="s">
        <v>1541</v>
      </c>
      <c r="K322" s="33" t="s">
        <v>192</v>
      </c>
      <c r="L322" s="31">
        <v>6891.2</v>
      </c>
      <c r="M322" s="31"/>
      <c r="N322" s="33" t="s">
        <v>186</v>
      </c>
      <c r="O322" s="49"/>
      <c r="P322" s="31">
        <v>30</v>
      </c>
      <c r="Q322" s="31" t="s">
        <v>42</v>
      </c>
      <c r="R322" s="31" t="s">
        <v>42</v>
      </c>
      <c r="S322" s="31" t="s">
        <v>42</v>
      </c>
      <c r="T322" s="31" t="s">
        <v>42</v>
      </c>
      <c r="U322" s="31" t="s">
        <v>42</v>
      </c>
      <c r="V322" s="31" t="s">
        <v>42</v>
      </c>
      <c r="W322" s="31">
        <v>150</v>
      </c>
      <c r="X322" s="33"/>
      <c r="Y322" s="49"/>
      <c r="Z322" s="45"/>
      <c r="AA322" s="45"/>
      <c r="AB322" s="66"/>
      <c r="AC322" s="31"/>
      <c r="AD322" s="31"/>
      <c r="AE322" s="31"/>
      <c r="AF322" s="31"/>
      <c r="AG322" s="31"/>
      <c r="AH322" s="31"/>
      <c r="AI322" s="31"/>
    </row>
    <row r="323" s="4" customFormat="1" ht="50" customHeight="1" spans="1:35">
      <c r="A323" s="27" t="s">
        <v>1542</v>
      </c>
      <c r="B323" s="28"/>
      <c r="C323" s="29"/>
      <c r="D323" s="30"/>
      <c r="E323" s="31"/>
      <c r="F323" s="31"/>
      <c r="G323" s="31"/>
      <c r="H323" s="31"/>
      <c r="I323" s="31"/>
      <c r="J323" s="45"/>
      <c r="K323" s="31"/>
      <c r="L323" s="23">
        <f>SUM(L324:L325)</f>
        <v>2300</v>
      </c>
      <c r="M323" s="23">
        <f>SUM(M324:M325)</f>
        <v>1800</v>
      </c>
      <c r="N323" s="23"/>
      <c r="O323" s="53"/>
      <c r="P323" s="31"/>
      <c r="Q323" s="31"/>
      <c r="R323" s="31"/>
      <c r="S323" s="31"/>
      <c r="T323" s="31"/>
      <c r="U323" s="31"/>
      <c r="V323" s="31"/>
      <c r="W323" s="31"/>
      <c r="X323" s="53"/>
      <c r="Y323" s="53"/>
      <c r="Z323" s="23">
        <f>SUM(Z324:Z325)</f>
        <v>1845</v>
      </c>
      <c r="AA323" s="23">
        <f>SUM(AA324:AA325)</f>
        <v>2100</v>
      </c>
      <c r="AB323" s="66"/>
      <c r="AC323" s="31"/>
      <c r="AD323" s="31"/>
      <c r="AE323" s="31"/>
      <c r="AF323" s="31"/>
      <c r="AG323" s="31"/>
      <c r="AH323" s="31"/>
      <c r="AI323" s="31"/>
    </row>
    <row r="324" s="4" customFormat="1" ht="120" customHeight="1" spans="1:35">
      <c r="A324" s="31">
        <f>A322+1</f>
        <v>168</v>
      </c>
      <c r="B324" s="32"/>
      <c r="C324" s="95" t="s">
        <v>1543</v>
      </c>
      <c r="D324" s="92" t="s">
        <v>415</v>
      </c>
      <c r="E324" s="31"/>
      <c r="F324" s="31" t="s">
        <v>1544</v>
      </c>
      <c r="G324" s="33" t="s">
        <v>1545</v>
      </c>
      <c r="H324" s="31"/>
      <c r="I324" s="31" t="s">
        <v>1546</v>
      </c>
      <c r="J324" s="49" t="s">
        <v>1547</v>
      </c>
      <c r="K324" s="31" t="s">
        <v>420</v>
      </c>
      <c r="L324" s="31">
        <v>1800</v>
      </c>
      <c r="M324" s="31">
        <v>1800</v>
      </c>
      <c r="N324" s="33" t="s">
        <v>91</v>
      </c>
      <c r="O324" s="177" t="s">
        <v>211</v>
      </c>
      <c r="P324" s="33">
        <v>20</v>
      </c>
      <c r="Q324" s="31" t="s">
        <v>42</v>
      </c>
      <c r="R324" s="31" t="s">
        <v>42</v>
      </c>
      <c r="S324" s="31" t="s">
        <v>42</v>
      </c>
      <c r="T324" s="31" t="s">
        <v>42</v>
      </c>
      <c r="U324" s="31">
        <v>15</v>
      </c>
      <c r="V324" s="31">
        <v>5</v>
      </c>
      <c r="W324" s="31">
        <v>200</v>
      </c>
      <c r="X324" s="37" t="s">
        <v>48</v>
      </c>
      <c r="Y324" s="37" t="s">
        <v>1548</v>
      </c>
      <c r="Z324" s="50">
        <v>1845</v>
      </c>
      <c r="AA324" s="31">
        <v>2100</v>
      </c>
      <c r="AB324" s="66" t="s">
        <v>69</v>
      </c>
      <c r="AC324" s="37" t="s">
        <v>48</v>
      </c>
      <c r="AD324" s="31" t="s">
        <v>111</v>
      </c>
      <c r="AE324" s="31" t="s">
        <v>93</v>
      </c>
      <c r="AF324" s="31" t="s">
        <v>105</v>
      </c>
      <c r="AG324" s="37" t="s">
        <v>1549</v>
      </c>
      <c r="AH324" s="37" t="s">
        <v>1550</v>
      </c>
      <c r="AI324" s="31" t="s">
        <v>1094</v>
      </c>
    </row>
    <row r="325" s="4" customFormat="1" ht="120" customHeight="1" spans="1:35">
      <c r="A325" s="31">
        <f>A324+1</f>
        <v>169</v>
      </c>
      <c r="B325" s="32"/>
      <c r="C325" s="33" t="s">
        <v>1551</v>
      </c>
      <c r="D325" s="34" t="s">
        <v>385</v>
      </c>
      <c r="E325" s="31"/>
      <c r="F325" s="33" t="s">
        <v>1552</v>
      </c>
      <c r="G325" s="33" t="s">
        <v>1545</v>
      </c>
      <c r="H325" s="31"/>
      <c r="I325" s="33" t="s">
        <v>1553</v>
      </c>
      <c r="J325" s="49" t="s">
        <v>1554</v>
      </c>
      <c r="K325" s="33" t="s">
        <v>192</v>
      </c>
      <c r="L325" s="31">
        <v>500</v>
      </c>
      <c r="M325" s="31"/>
      <c r="N325" s="33" t="s">
        <v>186</v>
      </c>
      <c r="O325" s="49"/>
      <c r="P325" s="31">
        <v>6</v>
      </c>
      <c r="Q325" s="31" t="s">
        <v>42</v>
      </c>
      <c r="R325" s="31" t="s">
        <v>42</v>
      </c>
      <c r="S325" s="31" t="s">
        <v>42</v>
      </c>
      <c r="T325" s="31" t="s">
        <v>42</v>
      </c>
      <c r="U325" s="31" t="s">
        <v>42</v>
      </c>
      <c r="V325" s="31">
        <v>6</v>
      </c>
      <c r="W325" s="31">
        <v>60</v>
      </c>
      <c r="X325" s="33"/>
      <c r="Y325" s="49"/>
      <c r="Z325" s="45"/>
      <c r="AA325" s="45"/>
      <c r="AB325" s="66"/>
      <c r="AC325" s="31"/>
      <c r="AD325" s="31"/>
      <c r="AE325" s="31"/>
      <c r="AF325" s="31"/>
      <c r="AG325" s="31"/>
      <c r="AH325" s="31"/>
      <c r="AI325" s="31"/>
    </row>
    <row r="326" s="4" customFormat="1" ht="50" customHeight="1" spans="1:35">
      <c r="A326" s="27" t="s">
        <v>1555</v>
      </c>
      <c r="B326" s="28"/>
      <c r="C326" s="29"/>
      <c r="D326" s="30"/>
      <c r="E326" s="31"/>
      <c r="F326" s="31"/>
      <c r="G326" s="31"/>
      <c r="H326" s="31"/>
      <c r="I326" s="31"/>
      <c r="J326" s="45"/>
      <c r="K326" s="31"/>
      <c r="L326" s="23">
        <f>SUM(L327:L328)</f>
        <v>1500</v>
      </c>
      <c r="M326" s="23">
        <f>SUM(M327:M328)</f>
        <v>0</v>
      </c>
      <c r="N326" s="23"/>
      <c r="O326" s="53"/>
      <c r="P326" s="31"/>
      <c r="Q326" s="31"/>
      <c r="R326" s="31"/>
      <c r="S326" s="31"/>
      <c r="T326" s="31"/>
      <c r="U326" s="31"/>
      <c r="V326" s="31"/>
      <c r="W326" s="31"/>
      <c r="X326" s="53"/>
      <c r="Y326" s="53"/>
      <c r="Z326" s="23">
        <f>SUM(Z327:Z328)</f>
        <v>0</v>
      </c>
      <c r="AA326" s="23">
        <f>SUM(AA327:AA328)</f>
        <v>0</v>
      </c>
      <c r="AB326" s="66"/>
      <c r="AC326" s="31"/>
      <c r="AD326" s="31"/>
      <c r="AE326" s="31"/>
      <c r="AF326" s="31"/>
      <c r="AG326" s="31"/>
      <c r="AH326" s="31"/>
      <c r="AI326" s="31"/>
    </row>
    <row r="327" s="4" customFormat="1" ht="120" customHeight="1" spans="1:35">
      <c r="A327" s="31">
        <f t="shared" ref="A327:A334" si="17">A325+1</f>
        <v>170</v>
      </c>
      <c r="B327" s="32"/>
      <c r="C327" s="33" t="s">
        <v>1556</v>
      </c>
      <c r="D327" s="34" t="s">
        <v>55</v>
      </c>
      <c r="E327" s="31"/>
      <c r="F327" s="33" t="s">
        <v>1557</v>
      </c>
      <c r="G327" s="33" t="s">
        <v>858</v>
      </c>
      <c r="H327" s="31"/>
      <c r="I327" s="33" t="s">
        <v>1555</v>
      </c>
      <c r="J327" s="49" t="s">
        <v>1558</v>
      </c>
      <c r="K327" s="33" t="s">
        <v>192</v>
      </c>
      <c r="L327" s="31">
        <v>800</v>
      </c>
      <c r="M327" s="31"/>
      <c r="N327" s="33" t="s">
        <v>186</v>
      </c>
      <c r="O327" s="48"/>
      <c r="P327" s="31" t="s">
        <v>42</v>
      </c>
      <c r="Q327" s="31" t="s">
        <v>42</v>
      </c>
      <c r="R327" s="31" t="s">
        <v>42</v>
      </c>
      <c r="S327" s="31" t="s">
        <v>42</v>
      </c>
      <c r="T327" s="31" t="s">
        <v>42</v>
      </c>
      <c r="U327" s="31" t="s">
        <v>42</v>
      </c>
      <c r="V327" s="31" t="s">
        <v>42</v>
      </c>
      <c r="W327" s="31"/>
      <c r="X327" s="63"/>
      <c r="Y327" s="48"/>
      <c r="Z327" s="78"/>
      <c r="AA327" s="78"/>
      <c r="AB327" s="76"/>
      <c r="AC327" s="69"/>
      <c r="AD327" s="69"/>
      <c r="AE327" s="31"/>
      <c r="AF327" s="31"/>
      <c r="AG327" s="31"/>
      <c r="AH327" s="31"/>
      <c r="AI327" s="31"/>
    </row>
    <row r="328" s="4" customFormat="1" ht="120" customHeight="1" spans="1:35">
      <c r="A328" s="31">
        <f>A327+1</f>
        <v>171</v>
      </c>
      <c r="B328" s="32"/>
      <c r="C328" s="33" t="s">
        <v>1559</v>
      </c>
      <c r="D328" s="34" t="s">
        <v>55</v>
      </c>
      <c r="E328" s="31"/>
      <c r="F328" s="33" t="s">
        <v>1557</v>
      </c>
      <c r="G328" s="33" t="s">
        <v>1560</v>
      </c>
      <c r="H328" s="31"/>
      <c r="I328" s="33" t="s">
        <v>1555</v>
      </c>
      <c r="J328" s="45" t="s">
        <v>1561</v>
      </c>
      <c r="K328" s="33" t="s">
        <v>192</v>
      </c>
      <c r="L328" s="33">
        <v>700</v>
      </c>
      <c r="M328" s="33"/>
      <c r="N328" s="33" t="s">
        <v>186</v>
      </c>
      <c r="O328" s="49"/>
      <c r="P328" s="31" t="s">
        <v>42</v>
      </c>
      <c r="Q328" s="31" t="s">
        <v>42</v>
      </c>
      <c r="R328" s="31" t="s">
        <v>42</v>
      </c>
      <c r="S328" s="31" t="s">
        <v>42</v>
      </c>
      <c r="T328" s="31" t="s">
        <v>42</v>
      </c>
      <c r="U328" s="31" t="s">
        <v>42</v>
      </c>
      <c r="V328" s="31" t="s">
        <v>42</v>
      </c>
      <c r="W328" s="31"/>
      <c r="X328" s="33"/>
      <c r="Y328" s="49"/>
      <c r="Z328" s="45"/>
      <c r="AA328" s="45"/>
      <c r="AB328" s="76"/>
      <c r="AC328" s="69"/>
      <c r="AD328" s="69"/>
      <c r="AE328" s="31"/>
      <c r="AF328" s="31"/>
      <c r="AG328" s="31"/>
      <c r="AH328" s="31"/>
      <c r="AI328" s="31"/>
    </row>
    <row r="329" s="4" customFormat="1" ht="50" customHeight="1" spans="1:35">
      <c r="A329" s="27" t="s">
        <v>335</v>
      </c>
      <c r="B329" s="28"/>
      <c r="C329" s="29"/>
      <c r="D329" s="30"/>
      <c r="E329" s="31"/>
      <c r="F329" s="31"/>
      <c r="G329" s="31"/>
      <c r="H329" s="31"/>
      <c r="I329" s="31"/>
      <c r="J329" s="45"/>
      <c r="K329" s="31"/>
      <c r="L329" s="23">
        <f>SUM(L330:L330)</f>
        <v>800</v>
      </c>
      <c r="M329" s="23">
        <f>SUM(M330:M330)</f>
        <v>0</v>
      </c>
      <c r="N329" s="23"/>
      <c r="O329" s="53"/>
      <c r="P329" s="31"/>
      <c r="Q329" s="31"/>
      <c r="R329" s="31"/>
      <c r="S329" s="31"/>
      <c r="T329" s="31"/>
      <c r="U329" s="31"/>
      <c r="V329" s="31"/>
      <c r="W329" s="31"/>
      <c r="X329" s="53"/>
      <c r="Y329" s="53"/>
      <c r="Z329" s="23">
        <f>SUM(Z330:Z330)</f>
        <v>0</v>
      </c>
      <c r="AA329" s="23">
        <f>SUM(AA330:AA330)</f>
        <v>0</v>
      </c>
      <c r="AB329" s="66"/>
      <c r="AC329" s="31"/>
      <c r="AD329" s="31"/>
      <c r="AE329" s="31"/>
      <c r="AF329" s="31"/>
      <c r="AG329" s="31"/>
      <c r="AH329" s="31"/>
      <c r="AI329" s="31"/>
    </row>
    <row r="330" s="4" customFormat="1" ht="120" customHeight="1" spans="1:35">
      <c r="A330" s="31">
        <f t="shared" si="17"/>
        <v>172</v>
      </c>
      <c r="B330" s="32"/>
      <c r="C330" s="95" t="s">
        <v>1562</v>
      </c>
      <c r="D330" s="34" t="s">
        <v>55</v>
      </c>
      <c r="E330" s="31"/>
      <c r="F330" s="31" t="s">
        <v>1563</v>
      </c>
      <c r="G330" s="33" t="s">
        <v>1564</v>
      </c>
      <c r="H330" s="31"/>
      <c r="I330" s="31" t="s">
        <v>1565</v>
      </c>
      <c r="J330" s="49" t="s">
        <v>1566</v>
      </c>
      <c r="K330" s="31" t="s">
        <v>628</v>
      </c>
      <c r="L330" s="31">
        <v>800</v>
      </c>
      <c r="M330" s="31"/>
      <c r="N330" s="33" t="s">
        <v>186</v>
      </c>
      <c r="O330" s="49" t="s">
        <v>42</v>
      </c>
      <c r="P330" s="31" t="s">
        <v>42</v>
      </c>
      <c r="Q330" s="31" t="s">
        <v>42</v>
      </c>
      <c r="R330" s="31" t="s">
        <v>42</v>
      </c>
      <c r="S330" s="31" t="s">
        <v>42</v>
      </c>
      <c r="T330" s="31" t="s">
        <v>42</v>
      </c>
      <c r="U330" s="31" t="s">
        <v>42</v>
      </c>
      <c r="V330" s="31" t="s">
        <v>42</v>
      </c>
      <c r="W330" s="31"/>
      <c r="X330" s="33"/>
      <c r="Y330" s="49"/>
      <c r="Z330" s="45"/>
      <c r="AA330" s="45"/>
      <c r="AB330" s="76" t="s">
        <v>1567</v>
      </c>
      <c r="AC330" s="33"/>
      <c r="AD330" s="31"/>
      <c r="AE330" s="31"/>
      <c r="AF330" s="31"/>
      <c r="AG330" s="33" t="s">
        <v>42</v>
      </c>
      <c r="AH330" s="31" t="s">
        <v>1568</v>
      </c>
      <c r="AI330" s="31"/>
    </row>
    <row r="331" s="4" customFormat="1" ht="50" customHeight="1" spans="1:35">
      <c r="A331" s="27" t="s">
        <v>1569</v>
      </c>
      <c r="B331" s="28"/>
      <c r="C331" s="29"/>
      <c r="D331" s="30"/>
      <c r="E331" s="31"/>
      <c r="F331" s="31"/>
      <c r="G331" s="31"/>
      <c r="H331" s="31"/>
      <c r="I331" s="31"/>
      <c r="J331" s="45"/>
      <c r="K331" s="31"/>
      <c r="L331" s="23">
        <f>SUM(L332)</f>
        <v>2000</v>
      </c>
      <c r="M331" s="23">
        <f>SUM(M332)</f>
        <v>1000</v>
      </c>
      <c r="N331" s="23"/>
      <c r="O331" s="53"/>
      <c r="P331" s="31"/>
      <c r="Q331" s="31"/>
      <c r="R331" s="31"/>
      <c r="S331" s="31"/>
      <c r="T331" s="31"/>
      <c r="U331" s="31"/>
      <c r="V331" s="31"/>
      <c r="W331" s="31"/>
      <c r="X331" s="53"/>
      <c r="Y331" s="53"/>
      <c r="Z331" s="23">
        <f>SUM(Z332)</f>
        <v>0</v>
      </c>
      <c r="AA331" s="23">
        <f>SUM(AA332)</f>
        <v>700</v>
      </c>
      <c r="AB331" s="66"/>
      <c r="AC331" s="31"/>
      <c r="AD331" s="31"/>
      <c r="AE331" s="31"/>
      <c r="AF331" s="31"/>
      <c r="AG331" s="31"/>
      <c r="AH331" s="31"/>
      <c r="AI331" s="31"/>
    </row>
    <row r="332" s="4" customFormat="1" ht="120" customHeight="1" spans="1:35">
      <c r="A332" s="31">
        <f t="shared" si="17"/>
        <v>173</v>
      </c>
      <c r="B332" s="32"/>
      <c r="C332" s="33" t="s">
        <v>1570</v>
      </c>
      <c r="D332" s="34" t="s">
        <v>64</v>
      </c>
      <c r="E332" s="31"/>
      <c r="F332" s="33" t="s">
        <v>1571</v>
      </c>
      <c r="G332" s="33" t="s">
        <v>1572</v>
      </c>
      <c r="H332" s="31"/>
      <c r="I332" s="33" t="s">
        <v>1037</v>
      </c>
      <c r="J332" s="45" t="s">
        <v>1573</v>
      </c>
      <c r="K332" s="33" t="s">
        <v>45</v>
      </c>
      <c r="L332" s="31">
        <v>2000</v>
      </c>
      <c r="M332" s="31">
        <v>1000</v>
      </c>
      <c r="N332" s="33" t="s">
        <v>91</v>
      </c>
      <c r="O332" s="49" t="s">
        <v>1574</v>
      </c>
      <c r="P332" s="31" t="s">
        <v>42</v>
      </c>
      <c r="Q332" s="31" t="s">
        <v>42</v>
      </c>
      <c r="R332" s="31" t="s">
        <v>42</v>
      </c>
      <c r="S332" s="31" t="s">
        <v>42</v>
      </c>
      <c r="T332" s="31" t="s">
        <v>42</v>
      </c>
      <c r="U332" s="31" t="s">
        <v>42</v>
      </c>
      <c r="V332" s="31" t="s">
        <v>42</v>
      </c>
      <c r="W332" s="31"/>
      <c r="X332" s="33"/>
      <c r="Y332" s="33"/>
      <c r="Z332" s="31"/>
      <c r="AA332" s="31">
        <v>700</v>
      </c>
      <c r="AB332" s="66" t="s">
        <v>1575</v>
      </c>
      <c r="AC332" s="63" t="s">
        <v>48</v>
      </c>
      <c r="AD332" s="31" t="s">
        <v>51</v>
      </c>
      <c r="AE332" s="31" t="s">
        <v>111</v>
      </c>
      <c r="AF332" s="69">
        <v>45931</v>
      </c>
      <c r="AG332" s="69"/>
      <c r="AH332" s="69"/>
      <c r="AI332" s="31" t="s">
        <v>1576</v>
      </c>
    </row>
    <row r="333" s="4" customFormat="1" ht="50" customHeight="1" spans="1:35">
      <c r="A333" s="27" t="s">
        <v>299</v>
      </c>
      <c r="B333" s="28"/>
      <c r="C333" s="29"/>
      <c r="D333" s="30"/>
      <c r="E333" s="31"/>
      <c r="F333" s="31"/>
      <c r="G333" s="31"/>
      <c r="H333" s="31"/>
      <c r="I333" s="31"/>
      <c r="J333" s="45"/>
      <c r="K333" s="31"/>
      <c r="L333" s="23">
        <f>SUM(L334:L336)</f>
        <v>103600</v>
      </c>
      <c r="M333" s="23">
        <f>SUM(M334:M336)</f>
        <v>0</v>
      </c>
      <c r="N333" s="23"/>
      <c r="O333" s="53"/>
      <c r="P333" s="31"/>
      <c r="Q333" s="31"/>
      <c r="R333" s="31"/>
      <c r="S333" s="31"/>
      <c r="T333" s="31"/>
      <c r="U333" s="31"/>
      <c r="V333" s="31"/>
      <c r="W333" s="31"/>
      <c r="X333" s="53"/>
      <c r="Y333" s="53"/>
      <c r="Z333" s="23">
        <f>SUM(Z334:Z336)</f>
        <v>0</v>
      </c>
      <c r="AA333" s="23">
        <f>SUM(AA334:AA336)</f>
        <v>0</v>
      </c>
      <c r="AB333" s="66"/>
      <c r="AC333" s="31"/>
      <c r="AD333" s="31"/>
      <c r="AE333" s="31"/>
      <c r="AF333" s="31"/>
      <c r="AG333" s="31"/>
      <c r="AH333" s="31"/>
      <c r="AI333" s="31"/>
    </row>
    <row r="334" s="4" customFormat="1" ht="120" customHeight="1" spans="1:35">
      <c r="A334" s="31">
        <f t="shared" si="17"/>
        <v>174</v>
      </c>
      <c r="B334" s="32"/>
      <c r="C334" s="33" t="s">
        <v>1577</v>
      </c>
      <c r="D334" s="34" t="s">
        <v>40</v>
      </c>
      <c r="E334" s="31"/>
      <c r="F334" s="31" t="s">
        <v>1578</v>
      </c>
      <c r="G334" s="33" t="s">
        <v>1579</v>
      </c>
      <c r="H334" s="31"/>
      <c r="I334" s="31" t="s">
        <v>1580</v>
      </c>
      <c r="J334" s="49" t="s">
        <v>1581</v>
      </c>
      <c r="K334" s="31" t="s">
        <v>420</v>
      </c>
      <c r="L334" s="31">
        <v>2400</v>
      </c>
      <c r="M334" s="31"/>
      <c r="N334" s="33" t="s">
        <v>186</v>
      </c>
      <c r="O334" s="48"/>
      <c r="P334" s="31" t="s">
        <v>42</v>
      </c>
      <c r="Q334" s="31" t="s">
        <v>42</v>
      </c>
      <c r="R334" s="31" t="s">
        <v>42</v>
      </c>
      <c r="S334" s="31" t="s">
        <v>42</v>
      </c>
      <c r="T334" s="31" t="s">
        <v>42</v>
      </c>
      <c r="U334" s="31">
        <v>30</v>
      </c>
      <c r="V334" s="31" t="s">
        <v>42</v>
      </c>
      <c r="W334" s="31">
        <v>90</v>
      </c>
      <c r="X334" s="63"/>
      <c r="Y334" s="48"/>
      <c r="Z334" s="78"/>
      <c r="AA334" s="78"/>
      <c r="AB334" s="76"/>
      <c r="AC334" s="69"/>
      <c r="AD334" s="69"/>
      <c r="AE334" s="31"/>
      <c r="AF334" s="31"/>
      <c r="AG334" s="31"/>
      <c r="AH334" s="31"/>
      <c r="AI334" s="31"/>
    </row>
    <row r="335" s="4" customFormat="1" ht="120" customHeight="1" spans="1:35">
      <c r="A335" s="31">
        <f t="shared" ref="A335:A340" si="18">A334+1</f>
        <v>175</v>
      </c>
      <c r="B335" s="32"/>
      <c r="C335" s="33" t="s">
        <v>1582</v>
      </c>
      <c r="D335" s="34" t="s">
        <v>385</v>
      </c>
      <c r="E335" s="31"/>
      <c r="F335" s="33" t="s">
        <v>1583</v>
      </c>
      <c r="G335" s="33" t="s">
        <v>1584</v>
      </c>
      <c r="H335" s="31"/>
      <c r="I335" s="33" t="s">
        <v>299</v>
      </c>
      <c r="J335" s="45" t="s">
        <v>1585</v>
      </c>
      <c r="K335" s="33" t="s">
        <v>192</v>
      </c>
      <c r="L335" s="31">
        <v>1200</v>
      </c>
      <c r="M335" s="31"/>
      <c r="N335" s="33" t="s">
        <v>186</v>
      </c>
      <c r="O335" s="48"/>
      <c r="P335" s="31" t="s">
        <v>42</v>
      </c>
      <c r="Q335" s="31" t="s">
        <v>42</v>
      </c>
      <c r="R335" s="31" t="s">
        <v>42</v>
      </c>
      <c r="S335" s="31" t="s">
        <v>42</v>
      </c>
      <c r="T335" s="31" t="s">
        <v>42</v>
      </c>
      <c r="U335" s="31" t="s">
        <v>42</v>
      </c>
      <c r="V335" s="31" t="s">
        <v>42</v>
      </c>
      <c r="W335" s="31"/>
      <c r="X335" s="63"/>
      <c r="Y335" s="48"/>
      <c r="Z335" s="78"/>
      <c r="AA335" s="78"/>
      <c r="AB335" s="76"/>
      <c r="AC335" s="69"/>
      <c r="AD335" s="69"/>
      <c r="AE335" s="31"/>
      <c r="AF335" s="31"/>
      <c r="AG335" s="31"/>
      <c r="AH335" s="31"/>
      <c r="AI335" s="31"/>
    </row>
    <row r="336" s="4" customFormat="1" ht="120" customHeight="1" spans="1:35">
      <c r="A336" s="31">
        <f t="shared" si="18"/>
        <v>176</v>
      </c>
      <c r="B336" s="32"/>
      <c r="C336" s="95" t="s">
        <v>1586</v>
      </c>
      <c r="D336" s="92" t="s">
        <v>415</v>
      </c>
      <c r="E336" s="31"/>
      <c r="F336" s="31" t="s">
        <v>1587</v>
      </c>
      <c r="G336" s="33" t="s">
        <v>1579</v>
      </c>
      <c r="H336" s="31"/>
      <c r="I336" s="31" t="s">
        <v>1580</v>
      </c>
      <c r="J336" s="49" t="s">
        <v>1588</v>
      </c>
      <c r="K336" s="31" t="s">
        <v>420</v>
      </c>
      <c r="L336" s="31">
        <v>100000</v>
      </c>
      <c r="M336" s="31"/>
      <c r="N336" s="33" t="s">
        <v>186</v>
      </c>
      <c r="O336" s="49" t="s">
        <v>42</v>
      </c>
      <c r="P336" s="31">
        <v>80</v>
      </c>
      <c r="Q336" s="31">
        <v>45</v>
      </c>
      <c r="R336" s="31">
        <v>80</v>
      </c>
      <c r="S336" s="31" t="s">
        <v>42</v>
      </c>
      <c r="T336" s="31" t="s">
        <v>42</v>
      </c>
      <c r="U336" s="31">
        <v>10</v>
      </c>
      <c r="V336" s="31">
        <v>80</v>
      </c>
      <c r="W336" s="31"/>
      <c r="X336" s="33"/>
      <c r="Y336" s="49"/>
      <c r="Z336" s="45"/>
      <c r="AA336" s="45"/>
      <c r="AB336" s="66"/>
      <c r="AC336" s="31"/>
      <c r="AD336" s="31"/>
      <c r="AE336" s="31"/>
      <c r="AF336" s="31"/>
      <c r="AG336" s="31"/>
      <c r="AH336" s="31"/>
      <c r="AI336" s="31"/>
    </row>
    <row r="337" s="4" customFormat="1" ht="50" customHeight="1" spans="1:35">
      <c r="A337" s="27" t="s">
        <v>468</v>
      </c>
      <c r="B337" s="28"/>
      <c r="C337" s="29"/>
      <c r="D337" s="30"/>
      <c r="E337" s="31"/>
      <c r="F337" s="31"/>
      <c r="G337" s="31"/>
      <c r="H337" s="31"/>
      <c r="I337" s="31"/>
      <c r="J337" s="45"/>
      <c r="K337" s="31"/>
      <c r="L337" s="23">
        <f>SUM(L338:L340)</f>
        <v>4100</v>
      </c>
      <c r="M337" s="23">
        <f>SUM(M338:M340)</f>
        <v>0</v>
      </c>
      <c r="N337" s="23"/>
      <c r="O337" s="53"/>
      <c r="P337" s="31"/>
      <c r="Q337" s="31"/>
      <c r="R337" s="31"/>
      <c r="S337" s="31"/>
      <c r="T337" s="31"/>
      <c r="U337" s="31"/>
      <c r="V337" s="31"/>
      <c r="W337" s="31"/>
      <c r="X337" s="53"/>
      <c r="Y337" s="53"/>
      <c r="Z337" s="23">
        <f>SUM(Z338:Z340)</f>
        <v>0</v>
      </c>
      <c r="AA337" s="23">
        <f>SUM(AA338:AA340)</f>
        <v>0</v>
      </c>
      <c r="AB337" s="66"/>
      <c r="AC337" s="31"/>
      <c r="AD337" s="31"/>
      <c r="AE337" s="31"/>
      <c r="AF337" s="31"/>
      <c r="AG337" s="31"/>
      <c r="AH337" s="31"/>
      <c r="AI337" s="31"/>
    </row>
    <row r="338" s="4" customFormat="1" ht="120" customHeight="1" spans="1:35">
      <c r="A338" s="31">
        <f>A336+1</f>
        <v>177</v>
      </c>
      <c r="B338" s="32"/>
      <c r="C338" s="33" t="s">
        <v>1589</v>
      </c>
      <c r="D338" s="34" t="s">
        <v>385</v>
      </c>
      <c r="E338" s="31"/>
      <c r="F338" s="33" t="s">
        <v>467</v>
      </c>
      <c r="G338" s="33" t="s">
        <v>1590</v>
      </c>
      <c r="H338" s="31"/>
      <c r="I338" s="33" t="s">
        <v>468</v>
      </c>
      <c r="J338" s="49" t="s">
        <v>1591</v>
      </c>
      <c r="K338" s="33" t="s">
        <v>192</v>
      </c>
      <c r="L338" s="31">
        <v>3000</v>
      </c>
      <c r="M338" s="31"/>
      <c r="N338" s="33" t="s">
        <v>186</v>
      </c>
      <c r="O338" s="48" t="s">
        <v>1592</v>
      </c>
      <c r="P338" s="31">
        <v>3</v>
      </c>
      <c r="Q338" s="31" t="s">
        <v>42</v>
      </c>
      <c r="R338" s="31" t="s">
        <v>42</v>
      </c>
      <c r="S338" s="31" t="s">
        <v>42</v>
      </c>
      <c r="T338" s="31" t="s">
        <v>42</v>
      </c>
      <c r="U338" s="31" t="s">
        <v>42</v>
      </c>
      <c r="V338" s="31">
        <v>2</v>
      </c>
      <c r="W338" s="31">
        <v>9</v>
      </c>
      <c r="X338" s="63"/>
      <c r="Y338" s="48"/>
      <c r="Z338" s="78"/>
      <c r="AA338" s="78"/>
      <c r="AB338" s="76"/>
      <c r="AC338" s="69"/>
      <c r="AD338" s="69"/>
      <c r="AE338" s="69"/>
      <c r="AF338" s="69"/>
      <c r="AG338" s="69"/>
      <c r="AH338" s="69"/>
      <c r="AI338" s="69"/>
    </row>
    <row r="339" s="4" customFormat="1" ht="120" customHeight="1" spans="1:35">
      <c r="A339" s="31">
        <f t="shared" si="18"/>
        <v>178</v>
      </c>
      <c r="B339" s="32"/>
      <c r="C339" s="33" t="s">
        <v>1593</v>
      </c>
      <c r="D339" s="34" t="s">
        <v>55</v>
      </c>
      <c r="E339" s="31"/>
      <c r="F339" s="33" t="s">
        <v>467</v>
      </c>
      <c r="G339" s="33" t="s">
        <v>1590</v>
      </c>
      <c r="H339" s="31"/>
      <c r="I339" s="33" t="s">
        <v>468</v>
      </c>
      <c r="J339" s="45" t="s">
        <v>1594</v>
      </c>
      <c r="K339" s="33" t="s">
        <v>192</v>
      </c>
      <c r="L339" s="31">
        <v>600</v>
      </c>
      <c r="M339" s="31"/>
      <c r="N339" s="33" t="s">
        <v>186</v>
      </c>
      <c r="O339" s="48"/>
      <c r="P339" s="31"/>
      <c r="Q339" s="31"/>
      <c r="R339" s="31"/>
      <c r="S339" s="31"/>
      <c r="T339" s="31"/>
      <c r="U339" s="31"/>
      <c r="V339" s="31"/>
      <c r="W339" s="31"/>
      <c r="X339" s="63"/>
      <c r="Y339" s="48"/>
      <c r="Z339" s="78"/>
      <c r="AA339" s="78"/>
      <c r="AB339" s="76"/>
      <c r="AC339" s="69"/>
      <c r="AD339" s="69"/>
      <c r="AE339" s="31"/>
      <c r="AF339" s="31"/>
      <c r="AG339" s="31"/>
      <c r="AH339" s="31"/>
      <c r="AI339" s="31"/>
    </row>
    <row r="340" s="4" customFormat="1" ht="120" customHeight="1" spans="1:35">
      <c r="A340" s="31">
        <f t="shared" si="18"/>
        <v>179</v>
      </c>
      <c r="B340" s="35"/>
      <c r="C340" s="33" t="s">
        <v>1595</v>
      </c>
      <c r="D340" s="34" t="s">
        <v>55</v>
      </c>
      <c r="E340" s="31"/>
      <c r="F340" s="33" t="s">
        <v>1032</v>
      </c>
      <c r="G340" s="33" t="s">
        <v>1590</v>
      </c>
      <c r="H340" s="31"/>
      <c r="I340" s="33" t="s">
        <v>468</v>
      </c>
      <c r="J340" s="49" t="s">
        <v>1596</v>
      </c>
      <c r="K340" s="33" t="s">
        <v>192</v>
      </c>
      <c r="L340" s="31">
        <v>500</v>
      </c>
      <c r="M340" s="31"/>
      <c r="N340" s="33" t="s">
        <v>186</v>
      </c>
      <c r="O340" s="48"/>
      <c r="P340" s="31" t="s">
        <v>42</v>
      </c>
      <c r="Q340" s="31" t="s">
        <v>42</v>
      </c>
      <c r="R340" s="31" t="s">
        <v>42</v>
      </c>
      <c r="S340" s="31" t="s">
        <v>42</v>
      </c>
      <c r="T340" s="31" t="s">
        <v>42</v>
      </c>
      <c r="U340" s="31" t="s">
        <v>42</v>
      </c>
      <c r="V340" s="31" t="s">
        <v>42</v>
      </c>
      <c r="W340" s="31"/>
      <c r="X340" s="63"/>
      <c r="Y340" s="48"/>
      <c r="Z340" s="78"/>
      <c r="AA340" s="78"/>
      <c r="AB340" s="76"/>
      <c r="AC340" s="69"/>
      <c r="AD340" s="69"/>
      <c r="AE340" s="31"/>
      <c r="AF340" s="31"/>
      <c r="AG340" s="31"/>
      <c r="AH340" s="31"/>
      <c r="AI340" s="31"/>
    </row>
    <row r="341" s="4" customFormat="1" ht="50" customHeight="1" spans="1:35">
      <c r="A341" s="27" t="s">
        <v>344</v>
      </c>
      <c r="B341" s="28"/>
      <c r="C341" s="29"/>
      <c r="D341" s="30"/>
      <c r="E341" s="31"/>
      <c r="F341" s="31"/>
      <c r="G341" s="31"/>
      <c r="H341" s="31"/>
      <c r="I341" s="31"/>
      <c r="J341" s="45"/>
      <c r="K341" s="31"/>
      <c r="L341" s="23">
        <f>SUM(L342:L348)</f>
        <v>893715</v>
      </c>
      <c r="M341" s="23">
        <f>SUM(M342:M348)</f>
        <v>32500</v>
      </c>
      <c r="N341" s="23"/>
      <c r="O341" s="53"/>
      <c r="P341" s="31"/>
      <c r="Q341" s="31"/>
      <c r="R341" s="31"/>
      <c r="S341" s="31"/>
      <c r="T341" s="31"/>
      <c r="U341" s="31"/>
      <c r="V341" s="31"/>
      <c r="W341" s="31"/>
      <c r="X341" s="53"/>
      <c r="Y341" s="53"/>
      <c r="Z341" s="23">
        <f>SUM(Z342:Z348)+Z210+Z209</f>
        <v>2240</v>
      </c>
      <c r="AA341" s="23">
        <f>SUM(AA342:AA348)+AA210+AA209</f>
        <v>3130</v>
      </c>
      <c r="AB341" s="66"/>
      <c r="AC341" s="31"/>
      <c r="AD341" s="31"/>
      <c r="AE341" s="31"/>
      <c r="AF341" s="31"/>
      <c r="AG341" s="31"/>
      <c r="AH341" s="31"/>
      <c r="AI341" s="31"/>
    </row>
    <row r="342" s="4" customFormat="1" ht="120" customHeight="1" spans="1:35">
      <c r="A342" s="31">
        <f>A340+1</f>
        <v>180</v>
      </c>
      <c r="B342" s="32"/>
      <c r="C342" s="33" t="s">
        <v>1597</v>
      </c>
      <c r="D342" s="34" t="s">
        <v>55</v>
      </c>
      <c r="E342" s="31" t="s">
        <v>107</v>
      </c>
      <c r="F342" s="33" t="s">
        <v>1598</v>
      </c>
      <c r="G342" s="33" t="s">
        <v>1087</v>
      </c>
      <c r="H342" s="33" t="s">
        <v>1599</v>
      </c>
      <c r="I342" s="33" t="s">
        <v>344</v>
      </c>
      <c r="J342" s="45" t="s">
        <v>1600</v>
      </c>
      <c r="K342" s="33" t="s">
        <v>45</v>
      </c>
      <c r="L342" s="31">
        <v>815100</v>
      </c>
      <c r="M342" s="31">
        <v>32000</v>
      </c>
      <c r="N342" s="33" t="s">
        <v>91</v>
      </c>
      <c r="O342" s="55" t="s">
        <v>1601</v>
      </c>
      <c r="P342" s="31">
        <v>4375.62</v>
      </c>
      <c r="Q342" s="31">
        <v>4</v>
      </c>
      <c r="R342" s="31"/>
      <c r="S342" s="31">
        <v>249</v>
      </c>
      <c r="T342" s="31"/>
      <c r="U342" s="31">
        <v>4181.53</v>
      </c>
      <c r="V342" s="31">
        <v>4375.62</v>
      </c>
      <c r="W342" s="31">
        <v>49212.88</v>
      </c>
      <c r="X342" s="62"/>
      <c r="Y342" s="55"/>
      <c r="Z342" s="79"/>
      <c r="AA342" s="79"/>
      <c r="AB342" s="161" t="s">
        <v>1602</v>
      </c>
      <c r="AC342" s="62"/>
      <c r="AD342" s="62" t="s">
        <v>1063</v>
      </c>
      <c r="AE342" s="31" t="s">
        <v>157</v>
      </c>
      <c r="AF342" s="69">
        <v>47818</v>
      </c>
      <c r="AG342" s="66" t="s">
        <v>1603</v>
      </c>
      <c r="AH342" s="33" t="s">
        <v>1604</v>
      </c>
      <c r="AI342" s="31" t="s">
        <v>1605</v>
      </c>
    </row>
    <row r="343" s="4" customFormat="1" ht="120" customHeight="1" spans="1:35">
      <c r="A343" s="31">
        <f t="shared" ref="A343:A348" si="19">A342+1</f>
        <v>181</v>
      </c>
      <c r="B343" s="35"/>
      <c r="C343" s="95" t="s">
        <v>1606</v>
      </c>
      <c r="D343" s="92" t="s">
        <v>415</v>
      </c>
      <c r="E343" s="31"/>
      <c r="F343" s="33" t="s">
        <v>1607</v>
      </c>
      <c r="G343" s="33" t="s">
        <v>695</v>
      </c>
      <c r="H343" s="31"/>
      <c r="I343" s="33" t="s">
        <v>344</v>
      </c>
      <c r="J343" s="49" t="s">
        <v>1608</v>
      </c>
      <c r="K343" s="33" t="s">
        <v>45</v>
      </c>
      <c r="L343" s="31">
        <v>500</v>
      </c>
      <c r="M343" s="31">
        <v>500</v>
      </c>
      <c r="N343" s="33" t="s">
        <v>91</v>
      </c>
      <c r="O343" s="49" t="s">
        <v>211</v>
      </c>
      <c r="P343" s="31">
        <v>30</v>
      </c>
      <c r="Q343" s="31">
        <v>0</v>
      </c>
      <c r="R343" s="31">
        <v>30</v>
      </c>
      <c r="S343" s="31">
        <v>0</v>
      </c>
      <c r="T343" s="31">
        <v>0</v>
      </c>
      <c r="U343" s="31">
        <v>30</v>
      </c>
      <c r="V343" s="31">
        <v>30</v>
      </c>
      <c r="W343" s="31">
        <v>210</v>
      </c>
      <c r="X343" s="182"/>
      <c r="Y343" s="182"/>
      <c r="Z343" s="183"/>
      <c r="AA343" s="184"/>
      <c r="AB343" s="160" t="s">
        <v>1609</v>
      </c>
      <c r="AC343" s="185"/>
      <c r="AD343" s="185" t="s">
        <v>1610</v>
      </c>
      <c r="AE343" s="32" t="s">
        <v>1611</v>
      </c>
      <c r="AF343" s="32" t="s">
        <v>1612</v>
      </c>
      <c r="AG343" s="60" t="s">
        <v>1613</v>
      </c>
      <c r="AH343" s="31"/>
      <c r="AI343" s="31" t="s">
        <v>472</v>
      </c>
    </row>
    <row r="344" s="4" customFormat="1" ht="120" customHeight="1" spans="1:35">
      <c r="A344" s="31">
        <f t="shared" si="19"/>
        <v>182</v>
      </c>
      <c r="B344" s="32"/>
      <c r="C344" s="33" t="s">
        <v>1614</v>
      </c>
      <c r="D344" s="34" t="s">
        <v>55</v>
      </c>
      <c r="E344" s="31"/>
      <c r="F344" s="33" t="s">
        <v>1615</v>
      </c>
      <c r="G344" s="33" t="s">
        <v>1087</v>
      </c>
      <c r="H344" s="31"/>
      <c r="I344" s="33" t="s">
        <v>344</v>
      </c>
      <c r="J344" s="45" t="s">
        <v>1616</v>
      </c>
      <c r="K344" s="33" t="s">
        <v>45</v>
      </c>
      <c r="L344" s="31">
        <v>500</v>
      </c>
      <c r="M344" s="31"/>
      <c r="N344" s="33" t="s">
        <v>186</v>
      </c>
      <c r="O344" s="55"/>
      <c r="P344" s="31">
        <v>20</v>
      </c>
      <c r="Q344" s="31" t="s">
        <v>42</v>
      </c>
      <c r="R344" s="31" t="s">
        <v>42</v>
      </c>
      <c r="S344" s="31" t="s">
        <v>42</v>
      </c>
      <c r="T344" s="31" t="s">
        <v>42</v>
      </c>
      <c r="U344" s="31">
        <v>15</v>
      </c>
      <c r="V344" s="31">
        <v>20</v>
      </c>
      <c r="W344" s="31">
        <v>100</v>
      </c>
      <c r="X344" s="62"/>
      <c r="Y344" s="55"/>
      <c r="Z344" s="79"/>
      <c r="AA344" s="79"/>
      <c r="AB344" s="161"/>
      <c r="AC344" s="75"/>
      <c r="AD344" s="75"/>
      <c r="AE344" s="31"/>
      <c r="AF344" s="31"/>
      <c r="AG344" s="31"/>
      <c r="AH344" s="31"/>
      <c r="AI344" s="31"/>
    </row>
    <row r="345" s="4" customFormat="1" ht="120" customHeight="1" spans="1:35">
      <c r="A345" s="31">
        <f t="shared" si="19"/>
        <v>183</v>
      </c>
      <c r="B345" s="32"/>
      <c r="C345" s="33" t="s">
        <v>1617</v>
      </c>
      <c r="D345" s="34" t="s">
        <v>55</v>
      </c>
      <c r="E345" s="31"/>
      <c r="F345" s="33" t="s">
        <v>1087</v>
      </c>
      <c r="G345" s="33" t="s">
        <v>1087</v>
      </c>
      <c r="H345" s="31"/>
      <c r="I345" s="33" t="s">
        <v>344</v>
      </c>
      <c r="J345" s="45" t="s">
        <v>1618</v>
      </c>
      <c r="K345" s="33" t="s">
        <v>192</v>
      </c>
      <c r="L345" s="31">
        <v>1000</v>
      </c>
      <c r="M345" s="31"/>
      <c r="N345" s="33" t="s">
        <v>186</v>
      </c>
      <c r="O345" s="55"/>
      <c r="P345" s="31" t="s">
        <v>42</v>
      </c>
      <c r="Q345" s="31" t="s">
        <v>42</v>
      </c>
      <c r="R345" s="31" t="s">
        <v>42</v>
      </c>
      <c r="S345" s="31" t="s">
        <v>42</v>
      </c>
      <c r="T345" s="31" t="s">
        <v>42</v>
      </c>
      <c r="U345" s="31" t="s">
        <v>42</v>
      </c>
      <c r="V345" s="31" t="s">
        <v>42</v>
      </c>
      <c r="W345" s="31"/>
      <c r="X345" s="62"/>
      <c r="Y345" s="55"/>
      <c r="Z345" s="79"/>
      <c r="AA345" s="79"/>
      <c r="AB345" s="161"/>
      <c r="AC345" s="75"/>
      <c r="AD345" s="75"/>
      <c r="AE345" s="31"/>
      <c r="AF345" s="31"/>
      <c r="AG345" s="31"/>
      <c r="AH345" s="31"/>
      <c r="AI345" s="31"/>
    </row>
    <row r="346" s="4" customFormat="1" ht="120" customHeight="1" spans="1:35">
      <c r="A346" s="31">
        <f t="shared" si="19"/>
        <v>184</v>
      </c>
      <c r="B346" s="32"/>
      <c r="C346" s="95" t="s">
        <v>1619</v>
      </c>
      <c r="D346" s="34" t="s">
        <v>55</v>
      </c>
      <c r="E346" s="31"/>
      <c r="F346" s="33" t="s">
        <v>1620</v>
      </c>
      <c r="G346" s="33" t="s">
        <v>1087</v>
      </c>
      <c r="H346" s="31"/>
      <c r="I346" s="33" t="s">
        <v>344</v>
      </c>
      <c r="J346" s="49" t="s">
        <v>1621</v>
      </c>
      <c r="K346" s="33" t="s">
        <v>45</v>
      </c>
      <c r="L346" s="31">
        <v>60000</v>
      </c>
      <c r="M346" s="31"/>
      <c r="N346" s="33" t="s">
        <v>186</v>
      </c>
      <c r="O346" s="49" t="s">
        <v>42</v>
      </c>
      <c r="P346" s="31">
        <v>304</v>
      </c>
      <c r="Q346" s="31">
        <v>0</v>
      </c>
      <c r="R346" s="31">
        <v>0</v>
      </c>
      <c r="S346" s="31">
        <v>259</v>
      </c>
      <c r="T346" s="31">
        <v>1</v>
      </c>
      <c r="U346" s="31">
        <v>600</v>
      </c>
      <c r="V346" s="31">
        <v>304</v>
      </c>
      <c r="W346" s="31">
        <v>8000</v>
      </c>
      <c r="X346" s="33"/>
      <c r="Y346" s="49"/>
      <c r="Z346" s="45"/>
      <c r="AA346" s="45"/>
      <c r="AB346" s="66" t="s">
        <v>1622</v>
      </c>
      <c r="AC346" s="31"/>
      <c r="AD346" s="31"/>
      <c r="AE346" s="31"/>
      <c r="AF346" s="31"/>
      <c r="AG346" s="31"/>
      <c r="AH346" s="33" t="s">
        <v>1613</v>
      </c>
      <c r="AI346" s="31"/>
    </row>
    <row r="347" s="4" customFormat="1" ht="120" customHeight="1" spans="1:35">
      <c r="A347" s="31">
        <f t="shared" si="19"/>
        <v>185</v>
      </c>
      <c r="B347" s="32"/>
      <c r="C347" s="33" t="s">
        <v>1623</v>
      </c>
      <c r="D347" s="34" t="s">
        <v>385</v>
      </c>
      <c r="E347" s="31" t="s">
        <v>56</v>
      </c>
      <c r="F347" s="33" t="s">
        <v>1087</v>
      </c>
      <c r="G347" s="33" t="s">
        <v>1087</v>
      </c>
      <c r="H347" s="31"/>
      <c r="I347" s="33" t="s">
        <v>344</v>
      </c>
      <c r="J347" s="49" t="s">
        <v>1624</v>
      </c>
      <c r="K347" s="33" t="s">
        <v>192</v>
      </c>
      <c r="L347" s="31">
        <v>5745</v>
      </c>
      <c r="M347" s="31"/>
      <c r="N347" s="33" t="s">
        <v>1212</v>
      </c>
      <c r="O347" s="49"/>
      <c r="P347" s="31" t="s">
        <v>42</v>
      </c>
      <c r="Q347" s="31" t="s">
        <v>42</v>
      </c>
      <c r="R347" s="31" t="s">
        <v>42</v>
      </c>
      <c r="S347" s="31" t="s">
        <v>42</v>
      </c>
      <c r="T347" s="31" t="s">
        <v>42</v>
      </c>
      <c r="U347" s="31" t="s">
        <v>42</v>
      </c>
      <c r="V347" s="31" t="s">
        <v>42</v>
      </c>
      <c r="W347" s="31"/>
      <c r="X347" s="33" t="s">
        <v>48</v>
      </c>
      <c r="Y347" s="49" t="s">
        <v>1625</v>
      </c>
      <c r="Z347" s="31">
        <v>740</v>
      </c>
      <c r="AA347" s="31">
        <v>1630</v>
      </c>
      <c r="AB347" s="179" t="s">
        <v>1626</v>
      </c>
      <c r="AC347" s="63" t="s">
        <v>48</v>
      </c>
      <c r="AD347" s="69"/>
      <c r="AE347" s="31"/>
      <c r="AF347" s="31"/>
      <c r="AG347" s="31"/>
      <c r="AH347" s="31"/>
      <c r="AI347" s="31"/>
    </row>
    <row r="348" s="4" customFormat="1" ht="120" customHeight="1" spans="1:35">
      <c r="A348" s="31">
        <f t="shared" si="19"/>
        <v>186</v>
      </c>
      <c r="B348" s="32"/>
      <c r="C348" s="33" t="s">
        <v>1627</v>
      </c>
      <c r="D348" s="34" t="s">
        <v>385</v>
      </c>
      <c r="E348" s="31"/>
      <c r="F348" s="33" t="s">
        <v>1087</v>
      </c>
      <c r="G348" s="33" t="s">
        <v>1087</v>
      </c>
      <c r="H348" s="31"/>
      <c r="I348" s="33" t="s">
        <v>1628</v>
      </c>
      <c r="J348" s="49" t="s">
        <v>1629</v>
      </c>
      <c r="K348" s="33" t="s">
        <v>192</v>
      </c>
      <c r="L348" s="31">
        <v>10870</v>
      </c>
      <c r="M348" s="31"/>
      <c r="N348" s="33" t="s">
        <v>186</v>
      </c>
      <c r="O348" s="49"/>
      <c r="P348" s="31">
        <v>5</v>
      </c>
      <c r="Q348" s="31" t="s">
        <v>42</v>
      </c>
      <c r="R348" s="31" t="s">
        <v>42</v>
      </c>
      <c r="S348" s="31" t="s">
        <v>42</v>
      </c>
      <c r="T348" s="31" t="s">
        <v>42</v>
      </c>
      <c r="U348" s="31" t="s">
        <v>42</v>
      </c>
      <c r="V348" s="31">
        <v>5</v>
      </c>
      <c r="W348" s="31">
        <v>30</v>
      </c>
      <c r="X348" s="33"/>
      <c r="Y348" s="49"/>
      <c r="Z348" s="45"/>
      <c r="AA348" s="45"/>
      <c r="AB348" s="76"/>
      <c r="AC348" s="69"/>
      <c r="AD348" s="69"/>
      <c r="AE348" s="31"/>
      <c r="AF348" s="31"/>
      <c r="AG348" s="31"/>
      <c r="AH348" s="31"/>
      <c r="AI348" s="31"/>
    </row>
    <row r="349" s="4" customFormat="1" ht="50" customHeight="1" spans="1:35">
      <c r="A349" s="27" t="s">
        <v>371</v>
      </c>
      <c r="B349" s="28"/>
      <c r="C349" s="29"/>
      <c r="D349" s="30"/>
      <c r="E349" s="31"/>
      <c r="F349" s="31"/>
      <c r="G349" s="31"/>
      <c r="H349" s="31"/>
      <c r="I349" s="31"/>
      <c r="J349" s="45"/>
      <c r="K349" s="31"/>
      <c r="L349" s="23"/>
      <c r="M349" s="23"/>
      <c r="N349" s="23"/>
      <c r="O349" s="53"/>
      <c r="P349" s="31"/>
      <c r="Q349" s="31"/>
      <c r="R349" s="31"/>
      <c r="S349" s="31"/>
      <c r="T349" s="31"/>
      <c r="U349" s="31"/>
      <c r="V349" s="31"/>
      <c r="W349" s="31"/>
      <c r="X349" s="53"/>
      <c r="Y349" s="53"/>
      <c r="Z349" s="23"/>
      <c r="AA349" s="23"/>
      <c r="AB349" s="66"/>
      <c r="AC349" s="31"/>
      <c r="AD349" s="31"/>
      <c r="AE349" s="31"/>
      <c r="AF349" s="31"/>
      <c r="AG349" s="31"/>
      <c r="AH349" s="31"/>
      <c r="AI349" s="31"/>
    </row>
    <row r="350" s="4" customFormat="1" ht="50" customHeight="1" spans="1:35">
      <c r="A350" s="27" t="s">
        <v>1630</v>
      </c>
      <c r="B350" s="28"/>
      <c r="C350" s="29"/>
      <c r="D350" s="30"/>
      <c r="E350" s="31"/>
      <c r="F350" s="31"/>
      <c r="G350" s="31"/>
      <c r="H350" s="31"/>
      <c r="I350" s="31"/>
      <c r="J350" s="45"/>
      <c r="K350" s="31"/>
      <c r="L350" s="23">
        <f>L351</f>
        <v>13500</v>
      </c>
      <c r="M350" s="23">
        <f>M351</f>
        <v>2000</v>
      </c>
      <c r="N350" s="23"/>
      <c r="O350" s="53"/>
      <c r="P350" s="31"/>
      <c r="Q350" s="31"/>
      <c r="R350" s="31"/>
      <c r="S350" s="31"/>
      <c r="T350" s="31"/>
      <c r="U350" s="31"/>
      <c r="V350" s="31"/>
      <c r="W350" s="31"/>
      <c r="X350" s="53"/>
      <c r="Y350" s="53"/>
      <c r="Z350" s="23">
        <f>Z351</f>
        <v>600</v>
      </c>
      <c r="AA350" s="23">
        <f>AA351</f>
        <v>1600</v>
      </c>
      <c r="AB350" s="66"/>
      <c r="AC350" s="31"/>
      <c r="AD350" s="31"/>
      <c r="AE350" s="31"/>
      <c r="AF350" s="31"/>
      <c r="AG350" s="31"/>
      <c r="AH350" s="31"/>
      <c r="AI350" s="31"/>
    </row>
    <row r="351" s="4" customFormat="1" ht="120" customHeight="1" spans="1:35">
      <c r="A351" s="31">
        <f>A348+1</f>
        <v>187</v>
      </c>
      <c r="B351" s="32"/>
      <c r="C351" s="33" t="s">
        <v>1631</v>
      </c>
      <c r="D351" s="34" t="s">
        <v>55</v>
      </c>
      <c r="E351" s="31"/>
      <c r="F351" s="31"/>
      <c r="G351" s="31"/>
      <c r="H351" s="31"/>
      <c r="I351" s="31"/>
      <c r="J351" s="45" t="s">
        <v>1632</v>
      </c>
      <c r="K351" s="33" t="s">
        <v>192</v>
      </c>
      <c r="L351" s="23">
        <v>13500</v>
      </c>
      <c r="M351" s="23">
        <v>2000</v>
      </c>
      <c r="N351" s="33" t="s">
        <v>46</v>
      </c>
      <c r="O351" s="49"/>
      <c r="P351" s="31"/>
      <c r="Q351" s="31"/>
      <c r="R351" s="31"/>
      <c r="S351" s="31"/>
      <c r="T351" s="31"/>
      <c r="U351" s="31"/>
      <c r="V351" s="31"/>
      <c r="W351" s="31"/>
      <c r="X351" s="33" t="s">
        <v>48</v>
      </c>
      <c r="Y351" s="49"/>
      <c r="Z351" s="31">
        <f>SUM(Z352:Z356)</f>
        <v>600</v>
      </c>
      <c r="AA351" s="31">
        <f>SUM(AA352:AA356)</f>
        <v>1600</v>
      </c>
      <c r="AB351" s="66"/>
      <c r="AC351" s="33" t="s">
        <v>48</v>
      </c>
      <c r="AD351" s="31"/>
      <c r="AE351" s="31"/>
      <c r="AF351" s="31"/>
      <c r="AG351" s="31"/>
      <c r="AH351" s="31"/>
      <c r="AI351" s="31" t="s">
        <v>1633</v>
      </c>
    </row>
    <row r="352" s="4" customFormat="1" ht="100" customHeight="1" spans="1:35">
      <c r="A352" s="23"/>
      <c r="B352" s="32" t="s">
        <v>1634</v>
      </c>
      <c r="C352" s="33" t="s">
        <v>1635</v>
      </c>
      <c r="D352" s="34" t="s">
        <v>55</v>
      </c>
      <c r="E352" s="31"/>
      <c r="F352" s="33" t="s">
        <v>1636</v>
      </c>
      <c r="G352" s="33" t="s">
        <v>1636</v>
      </c>
      <c r="H352" s="31"/>
      <c r="I352" s="33" t="s">
        <v>1630</v>
      </c>
      <c r="J352" s="45" t="s">
        <v>1637</v>
      </c>
      <c r="K352" s="33" t="s">
        <v>192</v>
      </c>
      <c r="L352" s="31">
        <v>1000</v>
      </c>
      <c r="M352" s="31">
        <v>300</v>
      </c>
      <c r="N352" s="33" t="s">
        <v>91</v>
      </c>
      <c r="O352" s="48" t="s">
        <v>1638</v>
      </c>
      <c r="P352" s="31" t="s">
        <v>42</v>
      </c>
      <c r="Q352" s="31" t="s">
        <v>42</v>
      </c>
      <c r="R352" s="31" t="s">
        <v>42</v>
      </c>
      <c r="S352" s="31" t="s">
        <v>42</v>
      </c>
      <c r="T352" s="31" t="s">
        <v>42</v>
      </c>
      <c r="U352" s="31" t="s">
        <v>42</v>
      </c>
      <c r="V352" s="31" t="s">
        <v>42</v>
      </c>
      <c r="W352" s="31"/>
      <c r="X352" s="63"/>
      <c r="Y352" s="48"/>
      <c r="Z352" s="78"/>
      <c r="AA352" s="31">
        <v>300</v>
      </c>
      <c r="AB352" s="76" t="s">
        <v>69</v>
      </c>
      <c r="AC352" s="33" t="s">
        <v>48</v>
      </c>
      <c r="AD352" s="69" t="s">
        <v>157</v>
      </c>
      <c r="AE352" s="31" t="s">
        <v>206</v>
      </c>
      <c r="AF352" s="69">
        <v>45778</v>
      </c>
      <c r="AG352" s="69" t="s">
        <v>1639</v>
      </c>
      <c r="AH352" s="33" t="s">
        <v>1640</v>
      </c>
      <c r="AI352" s="31" t="s">
        <v>1641</v>
      </c>
    </row>
    <row r="353" s="4" customFormat="1" ht="100" customHeight="1" spans="1:35">
      <c r="A353" s="23"/>
      <c r="B353" s="32" t="s">
        <v>1642</v>
      </c>
      <c r="C353" s="33" t="s">
        <v>1643</v>
      </c>
      <c r="D353" s="34" t="s">
        <v>55</v>
      </c>
      <c r="E353" s="31"/>
      <c r="F353" s="33" t="s">
        <v>1636</v>
      </c>
      <c r="G353" s="33" t="s">
        <v>1636</v>
      </c>
      <c r="H353" s="31"/>
      <c r="I353" s="33" t="s">
        <v>1630</v>
      </c>
      <c r="J353" s="45" t="s">
        <v>1644</v>
      </c>
      <c r="K353" s="33" t="s">
        <v>192</v>
      </c>
      <c r="L353" s="31">
        <v>2000</v>
      </c>
      <c r="M353" s="31">
        <v>1000</v>
      </c>
      <c r="N353" s="33" t="s">
        <v>91</v>
      </c>
      <c r="O353" s="48" t="s">
        <v>1645</v>
      </c>
      <c r="P353" s="31" t="s">
        <v>42</v>
      </c>
      <c r="Q353" s="31" t="s">
        <v>42</v>
      </c>
      <c r="R353" s="31" t="s">
        <v>42</v>
      </c>
      <c r="S353" s="31" t="s">
        <v>42</v>
      </c>
      <c r="T353" s="31" t="s">
        <v>42</v>
      </c>
      <c r="U353" s="31" t="s">
        <v>42</v>
      </c>
      <c r="V353" s="31" t="s">
        <v>42</v>
      </c>
      <c r="W353" s="31"/>
      <c r="X353" s="63"/>
      <c r="Y353" s="48"/>
      <c r="Z353" s="78"/>
      <c r="AA353" s="31">
        <v>400</v>
      </c>
      <c r="AB353" s="76" t="s">
        <v>1646</v>
      </c>
      <c r="AC353" s="33" t="s">
        <v>48</v>
      </c>
      <c r="AD353" s="69" t="s">
        <v>94</v>
      </c>
      <c r="AE353" s="31" t="s">
        <v>70</v>
      </c>
      <c r="AF353" s="69">
        <v>45992</v>
      </c>
      <c r="AG353" s="69" t="s">
        <v>1639</v>
      </c>
      <c r="AH353" s="33" t="s">
        <v>1640</v>
      </c>
      <c r="AI353" s="31" t="s">
        <v>261</v>
      </c>
    </row>
    <row r="354" s="4" customFormat="1" ht="100" customHeight="1" spans="1:35">
      <c r="A354" s="23"/>
      <c r="B354" s="32" t="s">
        <v>1647</v>
      </c>
      <c r="C354" s="33" t="s">
        <v>1648</v>
      </c>
      <c r="D354" s="34" t="s">
        <v>55</v>
      </c>
      <c r="E354" s="31"/>
      <c r="F354" s="33" t="s">
        <v>1636</v>
      </c>
      <c r="G354" s="33" t="s">
        <v>1636</v>
      </c>
      <c r="H354" s="31"/>
      <c r="I354" s="33" t="s">
        <v>1630</v>
      </c>
      <c r="J354" s="45" t="s">
        <v>1649</v>
      </c>
      <c r="K354" s="33" t="s">
        <v>192</v>
      </c>
      <c r="L354" s="31">
        <v>550</v>
      </c>
      <c r="M354" s="31">
        <v>350</v>
      </c>
      <c r="N354" s="33" t="s">
        <v>91</v>
      </c>
      <c r="O354" s="48" t="s">
        <v>1650</v>
      </c>
      <c r="P354" s="31" t="s">
        <v>42</v>
      </c>
      <c r="Q354" s="31" t="s">
        <v>42</v>
      </c>
      <c r="R354" s="31" t="s">
        <v>42</v>
      </c>
      <c r="S354" s="31" t="s">
        <v>42</v>
      </c>
      <c r="T354" s="31" t="s">
        <v>42</v>
      </c>
      <c r="U354" s="31" t="s">
        <v>42</v>
      </c>
      <c r="V354" s="31" t="s">
        <v>42</v>
      </c>
      <c r="W354" s="31"/>
      <c r="X354" s="63"/>
      <c r="Y354" s="48"/>
      <c r="Z354" s="78"/>
      <c r="AA354" s="31">
        <v>300</v>
      </c>
      <c r="AB354" s="76" t="s">
        <v>1651</v>
      </c>
      <c r="AC354" s="33" t="s">
        <v>48</v>
      </c>
      <c r="AD354" s="69" t="s">
        <v>94</v>
      </c>
      <c r="AE354" s="31" t="s">
        <v>70</v>
      </c>
      <c r="AF354" s="69">
        <v>45992</v>
      </c>
      <c r="AG354" s="69" t="s">
        <v>1639</v>
      </c>
      <c r="AH354" s="33" t="s">
        <v>1640</v>
      </c>
      <c r="AI354" s="31" t="s">
        <v>261</v>
      </c>
    </row>
    <row r="355" s="4" customFormat="1" ht="100" customHeight="1" spans="1:35">
      <c r="A355" s="23"/>
      <c r="B355" s="32" t="s">
        <v>1652</v>
      </c>
      <c r="C355" s="33" t="s">
        <v>1653</v>
      </c>
      <c r="D355" s="34" t="s">
        <v>55</v>
      </c>
      <c r="E355" s="31"/>
      <c r="F355" s="33" t="s">
        <v>1636</v>
      </c>
      <c r="G355" s="33" t="s">
        <v>1636</v>
      </c>
      <c r="H355" s="31"/>
      <c r="I355" s="33" t="s">
        <v>1630</v>
      </c>
      <c r="J355" s="45" t="s">
        <v>1654</v>
      </c>
      <c r="K355" s="33" t="s">
        <v>192</v>
      </c>
      <c r="L355" s="31">
        <v>1000</v>
      </c>
      <c r="M355" s="31">
        <v>150</v>
      </c>
      <c r="N355" s="33" t="s">
        <v>91</v>
      </c>
      <c r="O355" s="48" t="s">
        <v>1655</v>
      </c>
      <c r="P355" s="31" t="s">
        <v>42</v>
      </c>
      <c r="Q355" s="31" t="s">
        <v>42</v>
      </c>
      <c r="R355" s="31" t="s">
        <v>42</v>
      </c>
      <c r="S355" s="31" t="s">
        <v>42</v>
      </c>
      <c r="T355" s="31" t="s">
        <v>42</v>
      </c>
      <c r="U355" s="31" t="s">
        <v>42</v>
      </c>
      <c r="V355" s="31" t="s">
        <v>42</v>
      </c>
      <c r="W355" s="31"/>
      <c r="X355" s="63" t="s">
        <v>48</v>
      </c>
      <c r="Y355" s="49" t="s">
        <v>1656</v>
      </c>
      <c r="Z355" s="31">
        <v>600</v>
      </c>
      <c r="AA355" s="31">
        <v>600</v>
      </c>
      <c r="AB355" s="76" t="s">
        <v>1657</v>
      </c>
      <c r="AC355" s="63" t="s">
        <v>48</v>
      </c>
      <c r="AD355" s="69" t="s">
        <v>94</v>
      </c>
      <c r="AE355" s="31" t="s">
        <v>70</v>
      </c>
      <c r="AF355" s="69">
        <v>45992</v>
      </c>
      <c r="AG355" s="69" t="s">
        <v>1639</v>
      </c>
      <c r="AH355" s="33" t="s">
        <v>1640</v>
      </c>
      <c r="AI355" s="31" t="s">
        <v>261</v>
      </c>
    </row>
    <row r="356" s="4" customFormat="1" ht="100" customHeight="1" spans="1:35">
      <c r="A356" s="23"/>
      <c r="B356" s="32" t="s">
        <v>1658</v>
      </c>
      <c r="C356" s="33" t="s">
        <v>1659</v>
      </c>
      <c r="D356" s="34" t="s">
        <v>55</v>
      </c>
      <c r="E356" s="31"/>
      <c r="F356" s="33" t="s">
        <v>1636</v>
      </c>
      <c r="G356" s="33" t="s">
        <v>1636</v>
      </c>
      <c r="H356" s="31"/>
      <c r="I356" s="33" t="s">
        <v>1630</v>
      </c>
      <c r="J356" s="45" t="s">
        <v>1660</v>
      </c>
      <c r="K356" s="33" t="s">
        <v>192</v>
      </c>
      <c r="L356" s="31">
        <v>800</v>
      </c>
      <c r="M356" s="31">
        <v>200</v>
      </c>
      <c r="N356" s="33" t="s">
        <v>91</v>
      </c>
      <c r="O356" s="48" t="s">
        <v>1661</v>
      </c>
      <c r="P356" s="31" t="s">
        <v>42</v>
      </c>
      <c r="Q356" s="31" t="s">
        <v>42</v>
      </c>
      <c r="R356" s="31" t="s">
        <v>42</v>
      </c>
      <c r="S356" s="31" t="s">
        <v>42</v>
      </c>
      <c r="T356" s="31" t="s">
        <v>42</v>
      </c>
      <c r="U356" s="31" t="s">
        <v>42</v>
      </c>
      <c r="V356" s="31" t="s">
        <v>42</v>
      </c>
      <c r="W356" s="31"/>
      <c r="X356" s="63"/>
      <c r="Y356" s="48"/>
      <c r="Z356" s="78"/>
      <c r="AA356" s="78"/>
      <c r="AB356" s="76"/>
      <c r="AC356" s="69"/>
      <c r="AD356" s="69" t="s">
        <v>94</v>
      </c>
      <c r="AE356" s="31" t="s">
        <v>70</v>
      </c>
      <c r="AF356" s="69">
        <v>45992</v>
      </c>
      <c r="AG356" s="69" t="s">
        <v>1639</v>
      </c>
      <c r="AH356" s="33" t="s">
        <v>1640</v>
      </c>
      <c r="AI356" s="31" t="s">
        <v>261</v>
      </c>
    </row>
    <row r="357" s="4" customFormat="1" ht="50" customHeight="1" spans="1:35">
      <c r="A357" s="27" t="s">
        <v>1662</v>
      </c>
      <c r="B357" s="28"/>
      <c r="C357" s="29"/>
      <c r="D357" s="30"/>
      <c r="E357" s="31"/>
      <c r="F357" s="31"/>
      <c r="G357" s="31"/>
      <c r="H357" s="31"/>
      <c r="I357" s="31"/>
      <c r="J357" s="45"/>
      <c r="K357" s="31"/>
      <c r="L357" s="23"/>
      <c r="M357" s="23"/>
      <c r="N357" s="31"/>
      <c r="O357" s="49"/>
      <c r="P357" s="31"/>
      <c r="Q357" s="31"/>
      <c r="R357" s="31"/>
      <c r="S357" s="31"/>
      <c r="T357" s="31"/>
      <c r="U357" s="31"/>
      <c r="V357" s="31"/>
      <c r="W357" s="31"/>
      <c r="X357" s="33"/>
      <c r="Y357" s="49"/>
      <c r="Z357" s="45"/>
      <c r="AA357" s="45"/>
      <c r="AB357" s="66"/>
      <c r="AC357" s="31"/>
      <c r="AD357" s="31"/>
      <c r="AE357" s="31"/>
      <c r="AF357" s="31"/>
      <c r="AG357" s="31"/>
      <c r="AH357" s="31"/>
      <c r="AI357" s="31"/>
    </row>
    <row r="358" s="4" customFormat="1" ht="50" customHeight="1" spans="1:35">
      <c r="A358" s="27" t="s">
        <v>375</v>
      </c>
      <c r="B358" s="28"/>
      <c r="C358" s="29"/>
      <c r="D358" s="30"/>
      <c r="E358" s="31"/>
      <c r="F358" s="31"/>
      <c r="G358" s="31"/>
      <c r="H358" s="31"/>
      <c r="I358" s="31"/>
      <c r="J358" s="45"/>
      <c r="K358" s="31"/>
      <c r="L358" s="23">
        <f>SUM(L359)</f>
        <v>889.25</v>
      </c>
      <c r="M358" s="23">
        <f>SUM(M359)</f>
        <v>889.25</v>
      </c>
      <c r="N358" s="23"/>
      <c r="O358" s="53"/>
      <c r="P358" s="23"/>
      <c r="Q358" s="23"/>
      <c r="R358" s="23"/>
      <c r="S358" s="23"/>
      <c r="T358" s="23"/>
      <c r="U358" s="23"/>
      <c r="V358" s="23"/>
      <c r="W358" s="23"/>
      <c r="X358" s="23"/>
      <c r="Y358" s="23"/>
      <c r="Z358" s="23">
        <f>SUM(Z359)</f>
        <v>779</v>
      </c>
      <c r="AA358" s="23">
        <f>SUM(AA359)</f>
        <v>800</v>
      </c>
      <c r="AB358" s="66"/>
      <c r="AC358" s="31"/>
      <c r="AD358" s="31"/>
      <c r="AE358" s="31"/>
      <c r="AF358" s="31"/>
      <c r="AG358" s="31"/>
      <c r="AH358" s="31"/>
      <c r="AI358" s="31"/>
    </row>
    <row r="359" s="4" customFormat="1" ht="120" customHeight="1" spans="1:35">
      <c r="A359" s="31">
        <f>A351+1</f>
        <v>188</v>
      </c>
      <c r="B359" s="32"/>
      <c r="C359" s="33" t="s">
        <v>1663</v>
      </c>
      <c r="D359" s="34" t="s">
        <v>1664</v>
      </c>
      <c r="E359" s="31"/>
      <c r="F359" s="33" t="s">
        <v>1027</v>
      </c>
      <c r="G359" s="33" t="s">
        <v>444</v>
      </c>
      <c r="H359" s="31"/>
      <c r="I359" s="33" t="s">
        <v>1665</v>
      </c>
      <c r="J359" s="49" t="s">
        <v>1666</v>
      </c>
      <c r="K359" s="33" t="s">
        <v>192</v>
      </c>
      <c r="L359" s="31">
        <v>889.25</v>
      </c>
      <c r="M359" s="31">
        <v>889.25</v>
      </c>
      <c r="N359" s="33" t="s">
        <v>91</v>
      </c>
      <c r="O359" s="49" t="s">
        <v>211</v>
      </c>
      <c r="P359" s="31">
        <v>5</v>
      </c>
      <c r="Q359" s="31" t="s">
        <v>42</v>
      </c>
      <c r="R359" s="31" t="s">
        <v>42</v>
      </c>
      <c r="S359" s="31" t="s">
        <v>42</v>
      </c>
      <c r="T359" s="31" t="s">
        <v>42</v>
      </c>
      <c r="U359" s="31" t="s">
        <v>42</v>
      </c>
      <c r="V359" s="31" t="s">
        <v>42</v>
      </c>
      <c r="W359" s="31">
        <v>30</v>
      </c>
      <c r="X359" s="33" t="s">
        <v>48</v>
      </c>
      <c r="Y359" s="33" t="s">
        <v>1663</v>
      </c>
      <c r="Z359" s="31">
        <v>779</v>
      </c>
      <c r="AA359" s="31">
        <v>800</v>
      </c>
      <c r="AB359" s="66" t="s">
        <v>1667</v>
      </c>
      <c r="AC359" s="149" t="s">
        <v>48</v>
      </c>
      <c r="AD359" s="121" t="s">
        <v>93</v>
      </c>
      <c r="AE359" s="31" t="s">
        <v>94</v>
      </c>
      <c r="AF359" s="31" t="s">
        <v>52</v>
      </c>
      <c r="AG359" s="33" t="s">
        <v>1668</v>
      </c>
      <c r="AH359" s="31"/>
      <c r="AI359" s="31" t="s">
        <v>95</v>
      </c>
    </row>
    <row r="360" s="4" customFormat="1" ht="50" customHeight="1" spans="1:35">
      <c r="A360" s="27" t="s">
        <v>1669</v>
      </c>
      <c r="B360" s="40"/>
      <c r="C360" s="41"/>
      <c r="D360" s="30"/>
      <c r="E360" s="31"/>
      <c r="F360" s="31"/>
      <c r="G360" s="31"/>
      <c r="H360" s="31"/>
      <c r="I360" s="31"/>
      <c r="J360" s="45"/>
      <c r="K360" s="31"/>
      <c r="L360" s="23">
        <f>SUM(L361)</f>
        <v>5700</v>
      </c>
      <c r="M360" s="23">
        <f>SUM(M361)</f>
        <v>5700</v>
      </c>
      <c r="N360" s="31"/>
      <c r="O360" s="49"/>
      <c r="P360" s="31"/>
      <c r="Q360" s="31"/>
      <c r="R360" s="31"/>
      <c r="S360" s="31"/>
      <c r="T360" s="31"/>
      <c r="U360" s="31"/>
      <c r="V360" s="31"/>
      <c r="W360" s="31"/>
      <c r="X360" s="33"/>
      <c r="Y360" s="49"/>
      <c r="Z360" s="45"/>
      <c r="AA360" s="45"/>
      <c r="AB360" s="66"/>
      <c r="AC360" s="31"/>
      <c r="AD360" s="31"/>
      <c r="AE360" s="31"/>
      <c r="AF360" s="31"/>
      <c r="AG360" s="31"/>
      <c r="AH360" s="31"/>
      <c r="AI360" s="31"/>
    </row>
    <row r="361" s="4" customFormat="1" ht="120" customHeight="1" spans="1:35">
      <c r="A361" s="31">
        <f>A359+1</f>
        <v>189</v>
      </c>
      <c r="B361" s="32"/>
      <c r="C361" s="33" t="s">
        <v>1670</v>
      </c>
      <c r="D361" s="34" t="s">
        <v>55</v>
      </c>
      <c r="E361" s="31"/>
      <c r="F361" s="33" t="s">
        <v>492</v>
      </c>
      <c r="G361" s="33" t="s">
        <v>492</v>
      </c>
      <c r="H361" s="31"/>
      <c r="I361" s="33" t="s">
        <v>351</v>
      </c>
      <c r="J361" s="49" t="s">
        <v>1671</v>
      </c>
      <c r="K361" s="33" t="s">
        <v>192</v>
      </c>
      <c r="L361" s="31">
        <v>5700</v>
      </c>
      <c r="M361" s="31">
        <v>5700</v>
      </c>
      <c r="N361" s="33" t="s">
        <v>186</v>
      </c>
      <c r="O361" s="48"/>
      <c r="P361" s="31"/>
      <c r="Q361" s="31"/>
      <c r="R361" s="31"/>
      <c r="S361" s="143"/>
      <c r="T361" s="31"/>
      <c r="U361" s="31"/>
      <c r="V361" s="31"/>
      <c r="W361" s="31">
        <v>5700</v>
      </c>
      <c r="X361" s="63"/>
      <c r="Y361" s="48"/>
      <c r="Z361" s="78"/>
      <c r="AA361" s="78"/>
      <c r="AB361" s="76"/>
      <c r="AC361" s="69"/>
      <c r="AD361" s="69"/>
      <c r="AE361" s="31"/>
      <c r="AF361" s="31"/>
      <c r="AG361" s="31"/>
      <c r="AH361" s="31"/>
      <c r="AI361" s="31"/>
    </row>
    <row r="362" s="4" customFormat="1" ht="53" customHeight="1" spans="1:35">
      <c r="A362" s="23"/>
      <c r="B362" s="32" t="s">
        <v>1672</v>
      </c>
      <c r="C362" s="33" t="s">
        <v>1673</v>
      </c>
      <c r="D362" s="34" t="s">
        <v>55</v>
      </c>
      <c r="E362" s="31"/>
      <c r="F362" s="31"/>
      <c r="G362" s="31"/>
      <c r="H362" s="31"/>
      <c r="I362" s="33" t="s">
        <v>1674</v>
      </c>
      <c r="J362" s="49" t="s">
        <v>1675</v>
      </c>
      <c r="K362" s="33" t="s">
        <v>192</v>
      </c>
      <c r="L362" s="31">
        <v>1000</v>
      </c>
      <c r="M362" s="31">
        <v>1000</v>
      </c>
      <c r="N362" s="33" t="s">
        <v>186</v>
      </c>
      <c r="O362" s="48"/>
      <c r="P362" s="31"/>
      <c r="Q362" s="31"/>
      <c r="R362" s="31"/>
      <c r="S362" s="143"/>
      <c r="T362" s="31"/>
      <c r="U362" s="31"/>
      <c r="V362" s="31"/>
      <c r="W362" s="31"/>
      <c r="X362" s="63"/>
      <c r="Y362" s="48"/>
      <c r="Z362" s="78"/>
      <c r="AA362" s="78"/>
      <c r="AB362" s="66" t="s">
        <v>1676</v>
      </c>
      <c r="AC362" s="69"/>
      <c r="AD362" s="69"/>
      <c r="AE362" s="31"/>
      <c r="AF362" s="31"/>
      <c r="AG362" s="31"/>
      <c r="AH362" s="31"/>
      <c r="AI362" s="31"/>
    </row>
    <row r="363" s="4" customFormat="1" ht="53" customHeight="1" spans="1:35">
      <c r="A363" s="23"/>
      <c r="B363" s="32" t="s">
        <v>1677</v>
      </c>
      <c r="C363" s="33" t="s">
        <v>1678</v>
      </c>
      <c r="D363" s="34" t="s">
        <v>55</v>
      </c>
      <c r="E363" s="31"/>
      <c r="F363" s="31"/>
      <c r="G363" s="31"/>
      <c r="H363" s="31"/>
      <c r="I363" s="33" t="s">
        <v>43</v>
      </c>
      <c r="J363" s="49" t="s">
        <v>1679</v>
      </c>
      <c r="K363" s="33" t="s">
        <v>192</v>
      </c>
      <c r="L363" s="31">
        <v>3400</v>
      </c>
      <c r="M363" s="31">
        <v>3400</v>
      </c>
      <c r="N363" s="33" t="s">
        <v>186</v>
      </c>
      <c r="O363" s="48"/>
      <c r="P363" s="31"/>
      <c r="Q363" s="31"/>
      <c r="R363" s="31"/>
      <c r="S363" s="143"/>
      <c r="T363" s="31"/>
      <c r="U363" s="31"/>
      <c r="V363" s="31"/>
      <c r="W363" s="31"/>
      <c r="X363" s="63"/>
      <c r="Y363" s="48"/>
      <c r="Z363" s="78"/>
      <c r="AA363" s="78"/>
      <c r="AB363" s="66" t="s">
        <v>1680</v>
      </c>
      <c r="AC363" s="69"/>
      <c r="AD363" s="69"/>
      <c r="AE363" s="31"/>
      <c r="AF363" s="31"/>
      <c r="AG363" s="31"/>
      <c r="AH363" s="31"/>
      <c r="AI363" s="31"/>
    </row>
    <row r="364" s="4" customFormat="1" ht="53" customHeight="1" spans="1:35">
      <c r="A364" s="23"/>
      <c r="B364" s="32" t="s">
        <v>1681</v>
      </c>
      <c r="C364" s="33" t="s">
        <v>1682</v>
      </c>
      <c r="D364" s="34" t="s">
        <v>55</v>
      </c>
      <c r="E364" s="31"/>
      <c r="F364" s="31"/>
      <c r="G364" s="31"/>
      <c r="H364" s="31"/>
      <c r="I364" s="33" t="s">
        <v>1674</v>
      </c>
      <c r="J364" s="49" t="s">
        <v>1683</v>
      </c>
      <c r="K364" s="33" t="s">
        <v>192</v>
      </c>
      <c r="L364" s="31">
        <v>800</v>
      </c>
      <c r="M364" s="31">
        <v>800</v>
      </c>
      <c r="N364" s="33" t="s">
        <v>186</v>
      </c>
      <c r="O364" s="48"/>
      <c r="P364" s="31"/>
      <c r="Q364" s="31"/>
      <c r="R364" s="31"/>
      <c r="S364" s="143"/>
      <c r="T364" s="31"/>
      <c r="U364" s="31"/>
      <c r="V364" s="31"/>
      <c r="W364" s="31"/>
      <c r="X364" s="63"/>
      <c r="Y364" s="48"/>
      <c r="Z364" s="78"/>
      <c r="AA364" s="78"/>
      <c r="AB364" s="66" t="s">
        <v>1684</v>
      </c>
      <c r="AC364" s="69"/>
      <c r="AD364" s="69"/>
      <c r="AE364" s="31"/>
      <c r="AF364" s="31"/>
      <c r="AG364" s="31"/>
      <c r="AH364" s="31"/>
      <c r="AI364" s="31"/>
    </row>
    <row r="365" s="4" customFormat="1" ht="53" customHeight="1" spans="1:35">
      <c r="A365" s="23"/>
      <c r="B365" s="32" t="s">
        <v>1685</v>
      </c>
      <c r="C365" s="33" t="s">
        <v>1686</v>
      </c>
      <c r="D365" s="34" t="s">
        <v>55</v>
      </c>
      <c r="E365" s="31"/>
      <c r="F365" s="31"/>
      <c r="G365" s="31"/>
      <c r="H365" s="31"/>
      <c r="I365" s="33" t="s">
        <v>1687</v>
      </c>
      <c r="J365" s="49" t="s">
        <v>1688</v>
      </c>
      <c r="K365" s="33" t="s">
        <v>192</v>
      </c>
      <c r="L365" s="31">
        <v>500</v>
      </c>
      <c r="M365" s="31">
        <v>500</v>
      </c>
      <c r="N365" s="33" t="s">
        <v>186</v>
      </c>
      <c r="O365" s="48"/>
      <c r="P365" s="31"/>
      <c r="Q365" s="31"/>
      <c r="R365" s="31"/>
      <c r="S365" s="143"/>
      <c r="T365" s="31"/>
      <c r="U365" s="31"/>
      <c r="V365" s="31"/>
      <c r="W365" s="31"/>
      <c r="X365" s="63"/>
      <c r="Y365" s="48"/>
      <c r="Z365" s="78"/>
      <c r="AA365" s="78"/>
      <c r="AB365" s="66" t="s">
        <v>1689</v>
      </c>
      <c r="AC365" s="69"/>
      <c r="AD365" s="69"/>
      <c r="AE365" s="31"/>
      <c r="AF365" s="31"/>
      <c r="AG365" s="31"/>
      <c r="AH365" s="31"/>
      <c r="AI365" s="31"/>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xmlns:etc="http://www.wps.cn/officeDocument/2017/etCustomData" ref="A3:XFD365" etc:filterBottomFollowUsedRange="0">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3"/>
    <cfRule type="duplicateValues" dxfId="1" priority="2"/>
  </conditionalFormatting>
  <conditionalFormatting sqref="E346">
    <cfRule type="duplicateValues" dxfId="1" priority="13"/>
    <cfRule type="duplicateValues" dxfId="1" priority="12"/>
  </conditionalFormatting>
  <pageMargins left="0.751388888888889" right="0.751388888888889" top="1" bottom="1" header="0.5" footer="0.5"/>
  <pageSetup paperSize="8" scale="29" fitToHeight="0" orientation="portrait"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你和我</cp:lastModifiedBy>
  <cp:revision>1</cp:revision>
  <dcterms:created xsi:type="dcterms:W3CDTF">2025-04-07T01:07:53Z</dcterms:created>
  <dcterms:modified xsi:type="dcterms:W3CDTF">2025-04-07T01:08:18Z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2052-12.1.0.20305</vt:lpwstr>
  </property>
</Properties>
</file>