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新增债券安排" sheetId="13" r:id="rId1"/>
    <sheet name="置换存量债务债券额度安排方案" sheetId="15" r:id="rId2"/>
    <sheet name="再融资债券安排" sheetId="14" r:id="rId3"/>
    <sheet name="一般预算调整（全县）" sheetId="11" r:id="rId4"/>
    <sheet name="一般预算调整（县本级）" sheetId="10" r:id="rId5"/>
    <sheet name="政府性基金预算调整 " sheetId="12" r:id="rId6"/>
    <sheet name="国有资本经营预算调整" sheetId="16" r:id="rId7"/>
  </sheets>
  <definedNames>
    <definedName name="_xlnm._FilterDatabase" localSheetId="1" hidden="1">置换存量债务债券额度安排方案!$A$5:$XFA$14</definedName>
    <definedName name="_xlnm.Print_Titles" localSheetId="0">新增债券安排!$2:$5</definedName>
    <definedName name="_xlnm.Print_Titles" localSheetId="4">'一般预算调整（县本级）'!$4:$5</definedName>
    <definedName name="_xlnm.Print_Titles" localSheetId="2">再融资债券安排!$2:$5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<sst xmlns="http://schemas.openxmlformats.org/spreadsheetml/2006/main" count="519" uniqueCount="279">
  <si>
    <t>附表1</t>
  </si>
  <si>
    <t>休宁县2025年新增债券资金安排方案(草案)</t>
  </si>
  <si>
    <t>单位：万元</t>
  </si>
  <si>
    <t>序号</t>
  </si>
  <si>
    <t xml:space="preserve">项目实施主管部门            </t>
  </si>
  <si>
    <t>拟安排项目名称</t>
  </si>
  <si>
    <t>项目主要建设内容</t>
  </si>
  <si>
    <t>债务类别</t>
  </si>
  <si>
    <t>债务类型            （“一般”或“专项”）</t>
  </si>
  <si>
    <t>拟安排额度</t>
  </si>
  <si>
    <t>县交通运输局</t>
  </si>
  <si>
    <t>休宁县2025年联网路工程（隐塘路）</t>
  </si>
  <si>
    <t>项目位于商山镇，起点位于隐塘村，与县道X008交叉，终点位于金家庄水库附近。路线全长1.015km，水泥混凝土路面路基宽7m，路面宽6m。主要建设内容为路基工程、路面工程、交通设施工程。</t>
  </si>
  <si>
    <t>新增</t>
  </si>
  <si>
    <t>一般</t>
  </si>
  <si>
    <t>休宁县齐云山镇2025年农村公路提质改造工程(黄川自然村通硬化路、龙琅路联网路）</t>
  </si>
  <si>
    <t>1.黄川路修建长6136米，路基宽5.5米，路面宽4.5米，20CM水泥混凝土面层+级配碎石找平层。                                  
2.龙琅路修建长3789米，路基宽5-6米，路面宽4-5米，20CM水泥混凝土面层+18cm水泥稳定碎石基层。</t>
  </si>
  <si>
    <t>县教育局</t>
  </si>
  <si>
    <t>休宁县海阳第四小学新建项目</t>
  </si>
  <si>
    <t>总建筑面积22500平方米，新建教学楼3栋，每栋建筑面积4500平方米、5层框架结构；新建综合楼1栋，含功能性教室，教师办公室，行政办公室，会议室等；新建食堂4500平方米、3层框架结构。室外包括围墙、大门、操场、给排水、排污、硬化、绿化、亮化食堂及教育教学设备采购。</t>
  </si>
  <si>
    <t>瑶月路县乡道升级改造工程</t>
  </si>
  <si>
    <t>本项目位于休宁县商山镇、五城镇境内，是休宁县县乡道路网的重要组成部分，也是休宁县通往五城收费站(G3京台高速入口)的一条重要旅游公路，路线全长12.286km。路基宽7-8.5m，路面宽6-7.5m中。</t>
  </si>
  <si>
    <t>县农业农村局</t>
  </si>
  <si>
    <t>2019至2022年休宁县高标准农田补建项目</t>
  </si>
  <si>
    <t>项目实施内容为新建和维修沟渠、维修堰坝、新建涵管、修建机耕路。2019至2022年休宁县高标准农田补建项目建设地点涉及万安镇、溪口镇、商山镇，建设规模共计2400亩。</t>
  </si>
  <si>
    <t>县民政局</t>
  </si>
  <si>
    <t>海阳镇川湖村公益性公墓建设项目</t>
  </si>
  <si>
    <t>项目主要服务于歙县界牌岭至黟县渔亭公路改建工程（新塘至三里亭段)项目用地迁坟。项目占地面积15亩，计划建设墓穴286个。</t>
  </si>
  <si>
    <t>县自然资源和规划局</t>
  </si>
  <si>
    <t>休宁县2025年度补充耕地建设项目</t>
  </si>
  <si>
    <t>按照改革完善耕地占补平衡管理要求，组织全县21个乡镇分类通过土地清表（清理茶园、树木等），土地翻耕（土地平整、起沟起垄），土地种植等方式完成1504亩耕地恢复</t>
  </si>
  <si>
    <t>东临溪镇</t>
  </si>
  <si>
    <t>东临溪镇左山源生产便道工程</t>
  </si>
  <si>
    <t>本项目起点与G205相接，自北向南沿老路改建，终点位于左山源，路线全长2.615km，路基宽度3.5米，无路面。全线K1+404位置设置小桥一座，桥梁上部结构为现浇板，下部结构为U型台，扩大基础。全线共计设置涵洞12道，其中盖板涵2道（含明盖板涵1道），圆管涵10道。</t>
  </si>
  <si>
    <t>2025年度休宁县和美乡村精品示范村</t>
  </si>
  <si>
    <t>在万安镇轮车富琅片区和东临溪镇大阜村，围绕产业提质增效、乡村人才培育、文化传承保护、生态绿色发展、治理活力有序5个方面，实施和美乡村精品示范村项目</t>
  </si>
  <si>
    <t>一般债小计</t>
  </si>
  <si>
    <t>休宁县供水一体化改造提升工程</t>
  </si>
  <si>
    <t>1.新建源芳水厂、渠口水厂、龙源水厂等 3 座水厂；
2.市水厂、县水厂、齐云山水厂管网延伸工程；
（1）休宁县城供水管网延伸工程
（2）黄山市供水管网延伸工程
（3）齐云山水厂
3.千吨万人水厂五城水厂、汊口水厂及千人以上水厂榆村水厂巩固提升工程；
4.全县 88处小型供水工程巩固提升工程。</t>
  </si>
  <si>
    <t>专项</t>
  </si>
  <si>
    <t>县住房和城乡建设局</t>
  </si>
  <si>
    <t>休宁县城区雨污管网完善提升工程项目</t>
  </si>
  <si>
    <t>1.新建雨污水管网工程：
（1）雨水管网：宝城路、五城路、莲花路、山水路、文昌中路、学子路、率水东路、学府路；
（2）污水管网：宝城路、五城路、莲花路、山水路、文昌中路、学子路、率水东路、学府路、齐宁街；
2.污水提升泵站工程；
3.管网检测修复工程；
4.小区雨污分流改造工程。</t>
  </si>
  <si>
    <t>休宁县齐云山旅游开发有限公司</t>
  </si>
  <si>
    <t>休宁县齐云山生态整治及配套基础设施项目</t>
  </si>
  <si>
    <t>1、齐云山景区风貌整治工程：
（1）景区自来水设施工程；
（2）景区古道修缮工程；
2、旅游步道修建工程：
（1)步瀛桥头至景区旅游道路建设工程；（2）典口至岩脚旅游观光线工程；
（3）乡镇全民健身中心项目；（4）自由家营地配套基础设施工程；
3、河道生态修复工程：
（1）横江（步瀛桥——南坑碣坝）段生态治理工程；
（2）横江（刘碣坝——塘头坝）段南岸生态治理工程；
（3）横江（塘头坝——典口）段两岸生态治理工程；
4、月华街景区修缮工程：
（1）污水处理工程；（2）路灯照明工程；
（3）游步道修建工程；（4）古建筑修缮工程；
5、智慧景区提质升级工程。</t>
  </si>
  <si>
    <t>休宁经济开发区投资开发有限公司</t>
  </si>
  <si>
    <t>休宁经开区基础设施建设项目</t>
  </si>
  <si>
    <t>1、园区厂房及研发孵化中心工程：
（1）汽车零部件基地（原紫光机器人地块）厂房工程；
（2）电子信息产业园（二期）研发孵化中心改造工程；
（3）芯屏新材料产业园（原睿基公司）厂房工程；
（4）松悦生物地块新、改建厂房工程；
（5）电子信息产业园（汽车零部件基地）提升改造工程（原黄山紫光科技园）。
2、道路工程：龙跃东路（福寺路-东二路）、一号路（二号路-白岳路）、二号路（一号路-三号路）、三号路（二号路-白岳路）、百花路（白岳路-碧丛路）、碧丛路（百花路-金佛路）、金佛路（白岳路-碧丛路）、幸福路（白岳路-平岭路）、轮车路（福寺路-休宁中学段）、枫林大道（福寺路-黄山北路）、福寺路等11段。
3、园区智慧平台项目：
（1）两中心（智慧园区综合数据中心、智慧园区管理调度中心）
（2）六大平台（安全环境监测平台、协同政务服务平台、创新产业服务平台、企业服务平台、公共应用服务平台、移动应用平台）
（3）智能化设备；
（4）云网资源。
4、福寺河沿线生态综合保护项目；
5、环境综合整治工程：给水管网工程、管网检测修复工程、破路修复工程、路灯工程、道路覆绿工程</t>
  </si>
  <si>
    <t>休宁县林业发展投资有限公司</t>
  </si>
  <si>
    <t>黄山市休宁县林业高质量发展和生物多样性保护工程建设项目</t>
  </si>
  <si>
    <t>1、生物多样性保护工程：（1）古树名木修复；（2）生态缓冲带工程；（3）农田氮磷拦截沟渠；（4）湿地工程；（5）鸟类生境工程。
2、松林综合防治工程：（1）全面普查；（2）病（枯）死松树清理；（3）打孔注药；（4）化学防治。
3、林场可持续综合利用工程：（1）封山育林；（2）改造油茶；（3）造林；（4）油茶造林；（5）其他配套工程。
4、森林生态科普研学基地：（1）花榈木造林；（2）研学基地道路维修工程；（3）生态停车场。
5、森林智慧管理系统：（1）防火智能宣传杆；（2）森林防火设备等</t>
  </si>
  <si>
    <t>休宁县城乡供水管网工程</t>
  </si>
  <si>
    <t>本项目供水管网延伸工程覆盖溪口镇、月潭湖镇、海阳镇、齐云山镇、
万安镇、东临溪镇、五城镇、商山镇、板桥乡、榆村乡、源芳乡 11 个乡镇，
人口 100178 人。供水管网延伸工程拟新建配水主管网 94.709km，支管网
424.083km，其中：齐云山水厂负责供水齐云山镇；溪口水厂负责供水海阳
镇、五城镇、商山镇；休宁县二水厂负责供水溪口镇、月潭湖镇、万安镇、
东临溪镇、板桥乡、榆村乡、源芳乡。</t>
  </si>
  <si>
    <t>休宁县水利基础设施提升改造工程</t>
  </si>
  <si>
    <t>1.新安江流域防洪治理工程：
（1）横江下游两岸堤岸挡墙加固；
（2）率水上游右岸护岸挡墙工；
（3）万安坝修复工程。
2.山洪沟防洪治理工程。
3.新岭水综合治理工程。
4.水土流失综合治理：
（1）源芳河生态清洁小流域水土保持综合治理工程；
（2）休宁县夹溪河生态清洁小流域水土保持综合治理工程；
（3）休宁县碜溪河生态清洁小流域水土保持综合治理工程。</t>
  </si>
  <si>
    <t>休宁县2025年度收储新增土地储备项目</t>
  </si>
  <si>
    <t>本项目涉及5个地块收储，具体为：黄山市徽山油业有限公司地块、凯盛信息显示材料(黄山)有限公司地块、黄山市松悦生物科技有限公司地块、黄山市余香园食品有限公司地块、休宁中燃城市燃气发展有限公司地块</t>
  </si>
  <si>
    <t>专项债小计</t>
  </si>
  <si>
    <t>合计</t>
  </si>
  <si>
    <t>附表2</t>
  </si>
  <si>
    <t>2025年用于置换存量债务债券额度分配情况表</t>
  </si>
  <si>
    <t>存量债务情况</t>
  </si>
  <si>
    <t>拟安排债券情况</t>
  </si>
  <si>
    <t>债务单位</t>
  </si>
  <si>
    <t>债务项目名称</t>
  </si>
  <si>
    <t>债权人</t>
  </si>
  <si>
    <r>
      <rPr>
        <sz val="12"/>
        <rFont val="黑体"/>
        <charset val="134"/>
      </rPr>
      <t xml:space="preserve">债务类型            </t>
    </r>
    <r>
      <rPr>
        <sz val="10"/>
        <rFont val="黑体"/>
        <charset val="134"/>
      </rPr>
      <t>（“一般”或“专项”）</t>
    </r>
  </si>
  <si>
    <t>债券额度</t>
  </si>
  <si>
    <t>休宁县齐云城市建设投资有限责任公司</t>
  </si>
  <si>
    <t>休宁县东城区区域城镇化项目一期工程建设</t>
  </si>
  <si>
    <t>徽商银行股份有限公司休宁支行</t>
  </si>
  <si>
    <t>再融资</t>
  </si>
  <si>
    <t>新安江流域综合治理二期工程-新安江源头休宁县横江水环境综合治理项目</t>
  </si>
  <si>
    <t>国家开发银行安徽省分行、中国工商银行股份有限公司休宁支行</t>
  </si>
  <si>
    <t>休宁县城区老商务局等地块棚改项目</t>
  </si>
  <si>
    <t>徽商银行股份有限公司
休宁支行</t>
  </si>
  <si>
    <t>国开基金安徽省黄山市休宁县一水厂上迁改造及配套城区供水管网</t>
  </si>
  <si>
    <t>国开发展基金有限公司</t>
  </si>
  <si>
    <t>休宁城乡建设投资集团有限公司</t>
  </si>
  <si>
    <t>黄山市2022年BJL专项贷款（第一批）</t>
  </si>
  <si>
    <t>国家开发银行安徽省分行</t>
  </si>
  <si>
    <t>黄山市2023年BJL专项贷款（第一批）</t>
  </si>
  <si>
    <t>-</t>
  </si>
  <si>
    <t>附表3</t>
  </si>
  <si>
    <t>休宁县2025年再融资债券资金安排方案(草案)</t>
  </si>
  <si>
    <t xml:space="preserve">单位：万元 </t>
  </si>
  <si>
    <t>到期债券情况</t>
  </si>
  <si>
    <t>再融资方案</t>
  </si>
  <si>
    <t>到期债券名称</t>
  </si>
  <si>
    <r>
      <rPr>
        <sz val="12"/>
        <rFont val="黑体"/>
        <charset val="134"/>
      </rPr>
      <t xml:space="preserve">债券类型            </t>
    </r>
    <r>
      <rPr>
        <sz val="10"/>
        <rFont val="黑体"/>
        <charset val="134"/>
      </rPr>
      <t>（“一般”或“专项”）</t>
    </r>
  </si>
  <si>
    <t>到期时间</t>
  </si>
  <si>
    <t>到期金额</t>
  </si>
  <si>
    <t>对应项目名称</t>
  </si>
  <si>
    <t>再融资债券名称</t>
  </si>
  <si>
    <t>再融资额度</t>
  </si>
  <si>
    <t>2018年安徽省政府定向承销发行的置换一般债券（三期）</t>
  </si>
  <si>
    <t>休宁中学新校区项目、横江海阳段水环境治理工程第三期等</t>
  </si>
  <si>
    <t>2025年安徽省政府再融资一般债券（一期）</t>
  </si>
  <si>
    <t>2018年安徽省政府一般债券（三期）</t>
  </si>
  <si>
    <t>休宁县新城开发区基础设施建设项目</t>
  </si>
  <si>
    <t>2025年安徽省政府再融资一般债券（二期）</t>
  </si>
  <si>
    <t>横江海阳段水环境治理工程、永琪地块保障性住房工程</t>
  </si>
  <si>
    <t>2015年安徽省政府一般债券（四期）</t>
  </si>
  <si>
    <t>横江海阳段水环境治理工程</t>
  </si>
  <si>
    <t>2018年安徽省政府一般债券（五期）</t>
  </si>
  <si>
    <t>公立医院建设</t>
  </si>
  <si>
    <t>2025年安徽省政府再融资一般债券（四期）</t>
  </si>
  <si>
    <t>2015年安徽省政府定向承销发行的置换一般债券（五期）</t>
  </si>
  <si>
    <t>横江海阳段水环境治理工程第二期</t>
  </si>
  <si>
    <t>2025年安徽省政府再融资一般债券（三期）</t>
  </si>
  <si>
    <t>2015年安徽省政府一般债券（九期）</t>
  </si>
  <si>
    <t>永琪地块保障性住房工程</t>
  </si>
  <si>
    <t>2025年安徽省政府再融资一般债券（五期）</t>
  </si>
  <si>
    <t>2018年第二批安徽省政府定向承销发行的置换一般债券（二期）</t>
  </si>
  <si>
    <t>新安江流域综合治理二期工程（区县项目）</t>
  </si>
  <si>
    <t>2015年安徽省政府定向承销发行的置换一般债券（九期）</t>
  </si>
  <si>
    <t>休宁县永琪安置房建设项目</t>
  </si>
  <si>
    <t>2025年安徽省政府再融资一般债券（六期）</t>
  </si>
  <si>
    <t>2015年安徽省政府一般债券（十三期）</t>
  </si>
  <si>
    <t>2025年安徽省政府再融资一般债券（七期）</t>
  </si>
  <si>
    <t>高新电子创业园建设</t>
  </si>
  <si>
    <t>小计</t>
  </si>
  <si>
    <t>2018年安徽省政府定向承销发行的置换专项债券（二期）</t>
  </si>
  <si>
    <t>滨江路建设</t>
  </si>
  <si>
    <t>2025年安徽省政府再融资专项债券（三期）</t>
  </si>
  <si>
    <t>2020年安徽省基础设施专项债券（九期）-2020年安徽省政府专项债券（十一期）</t>
  </si>
  <si>
    <t>休宁县齐云旅游小镇基础设施建设项目</t>
  </si>
  <si>
    <t>2025年安徽省政府再融资专项债券（七期）</t>
  </si>
  <si>
    <t>2015年安徽省政府定向承销发行的置换专项债券（四期）</t>
  </si>
  <si>
    <t>2025年安徽省政府再融资专项债券（十三期）</t>
  </si>
  <si>
    <t>2020年安徽省基础设施专项债券（十四期）-2020年安徽省政府专项债券（十七期）</t>
  </si>
  <si>
    <t>2025年安徽省政府再融资专项债券（十六期）</t>
  </si>
  <si>
    <t>附表4</t>
  </si>
  <si>
    <t>休宁县2025年全县一般公共预算调整方案（草案）</t>
  </si>
  <si>
    <t>收  入  项  目</t>
  </si>
  <si>
    <t>预算数</t>
  </si>
  <si>
    <t>调整变动数</t>
  </si>
  <si>
    <t>调整后预算数</t>
  </si>
  <si>
    <t>支  出  项  目</t>
  </si>
  <si>
    <t xml:space="preserve"> 预算数        </t>
  </si>
  <si>
    <t>一、税收收入</t>
  </si>
  <si>
    <t>一、一般公共服务支出</t>
  </si>
  <si>
    <t xml:space="preserve">    增值税</t>
  </si>
  <si>
    <t>二、外交支出</t>
  </si>
  <si>
    <t xml:space="preserve">    企业所得税</t>
  </si>
  <si>
    <t>三、国防支出</t>
  </si>
  <si>
    <t xml:space="preserve">    个人所得税</t>
  </si>
  <si>
    <t>四、公共安全支出</t>
  </si>
  <si>
    <t xml:space="preserve">    资源税</t>
  </si>
  <si>
    <t>五、教育支出</t>
  </si>
  <si>
    <t xml:space="preserve">    城市维护建设税</t>
  </si>
  <si>
    <t>六、科学技术支出</t>
  </si>
  <si>
    <t xml:space="preserve">    房产税</t>
  </si>
  <si>
    <t>七、文化旅游体育与传媒支出</t>
  </si>
  <si>
    <t xml:space="preserve">    印花税</t>
  </si>
  <si>
    <t>八、社会保障和就业支出</t>
  </si>
  <si>
    <t xml:space="preserve">    城镇土地使用税</t>
  </si>
  <si>
    <t>九、卫生健康支出</t>
  </si>
  <si>
    <t xml:space="preserve">    土地增值税</t>
  </si>
  <si>
    <t>十、节能环保支出</t>
  </si>
  <si>
    <t xml:space="preserve">    车船税</t>
  </si>
  <si>
    <t>十一、城乡社区支出</t>
  </si>
  <si>
    <t xml:space="preserve">    耕地占用税</t>
  </si>
  <si>
    <t>十二、农林水支出</t>
  </si>
  <si>
    <t xml:space="preserve">    契税</t>
  </si>
  <si>
    <t>十三、交通运输支出</t>
  </si>
  <si>
    <t xml:space="preserve">    烟叶税</t>
  </si>
  <si>
    <t>十四、资源勘探工业信息等支出</t>
  </si>
  <si>
    <t xml:space="preserve">    环境保护税</t>
  </si>
  <si>
    <t>十五、商业服务业等支出</t>
  </si>
  <si>
    <t xml:space="preserve">    其他税收收入（营业税）</t>
  </si>
  <si>
    <t>十六、金融支出</t>
  </si>
  <si>
    <t>二、非税收入</t>
  </si>
  <si>
    <t>十七、自然资源海洋气象等支出</t>
  </si>
  <si>
    <t xml:space="preserve">    专项收入</t>
  </si>
  <si>
    <t>十八、住房保障支出</t>
  </si>
  <si>
    <t xml:space="preserve">    行政事业性收费收入</t>
  </si>
  <si>
    <t>十九、粮油物资储备支出</t>
  </si>
  <si>
    <t xml:space="preserve">    罚没收入</t>
  </si>
  <si>
    <t>二十、灾害防治及应急管理支出</t>
  </si>
  <si>
    <t xml:space="preserve">    国有资本经营收入</t>
  </si>
  <si>
    <t>二十一、预备费</t>
  </si>
  <si>
    <t xml:space="preserve">    国有资源（资产）有偿使用收入</t>
  </si>
  <si>
    <t>二十二、其他支出</t>
  </si>
  <si>
    <t xml:space="preserve">    政府住房基金收入</t>
  </si>
  <si>
    <t>二十三、债务付息支出</t>
  </si>
  <si>
    <t xml:space="preserve">    捐赠收入</t>
  </si>
  <si>
    <t>二十四、债务发行费用支出</t>
  </si>
  <si>
    <t xml:space="preserve">    其他收入</t>
  </si>
  <si>
    <t>预算收入</t>
  </si>
  <si>
    <t>预算支出</t>
  </si>
  <si>
    <t xml:space="preserve">  上级补助收入</t>
  </si>
  <si>
    <t xml:space="preserve"> 上解上级支出</t>
  </si>
  <si>
    <t xml:space="preserve">  上年结余收入</t>
  </si>
  <si>
    <t xml:space="preserve"> 调出资金</t>
  </si>
  <si>
    <t xml:space="preserve">  动用预算稳定调节基金</t>
  </si>
  <si>
    <t xml:space="preserve"> 年终结余</t>
  </si>
  <si>
    <t xml:space="preserve">  调入资金</t>
  </si>
  <si>
    <t xml:space="preserve"> 地方政府一般债务还本支出</t>
  </si>
  <si>
    <t xml:space="preserve">  地方政府一般债务转贷收入</t>
  </si>
  <si>
    <t xml:space="preserve"> 安排预算稳定调节基金</t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</si>
  <si>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下级上解收入</t>
    </r>
  </si>
  <si>
    <t>预算总收入</t>
  </si>
  <si>
    <t>预算总支出</t>
  </si>
  <si>
    <t>附表5</t>
  </si>
  <si>
    <t>休宁县本级2025年一般公共预算调整方案（草案）</t>
  </si>
  <si>
    <t xml:space="preserve"> 预算数</t>
  </si>
  <si>
    <t>附表6</t>
  </si>
  <si>
    <t>休宁县2025年政府性基金预算调整方案（草案）</t>
  </si>
  <si>
    <t>一、旅游发展基金收入</t>
  </si>
  <si>
    <t>一、文化旅游体育与传媒支出</t>
  </si>
  <si>
    <t>二、国家电影事业发展专项资金收入</t>
  </si>
  <si>
    <t>二、社会保障和就业支出</t>
  </si>
  <si>
    <t>三、国有土地收益基金收入</t>
  </si>
  <si>
    <t>三、节能环保支出</t>
  </si>
  <si>
    <t>四、农业土地开发资金收入</t>
  </si>
  <si>
    <t>四、城乡社区支出</t>
  </si>
  <si>
    <t>五、国有土地使用权出让收入</t>
  </si>
  <si>
    <t>五、农林水支出</t>
  </si>
  <si>
    <t>六、彩票公益金收入</t>
  </si>
  <si>
    <t>六、交通运输支出</t>
  </si>
  <si>
    <t>七、城市基础设施配套费收入</t>
  </si>
  <si>
    <t>七、资源勘探工业信息等支出</t>
  </si>
  <si>
    <t>八、车辆通行费</t>
  </si>
  <si>
    <t>八、金融支出</t>
  </si>
  <si>
    <t>九、污水处理费收入</t>
  </si>
  <si>
    <t>九、其他支出</t>
  </si>
  <si>
    <t>十、专项债务对应项目专项收入</t>
  </si>
  <si>
    <t>十、债务付息支出</t>
  </si>
  <si>
    <t>十一、债务发行费用支出</t>
  </si>
  <si>
    <t>十二、抗疫特别国债安排的支出</t>
  </si>
  <si>
    <t>政府性基金补助收入</t>
  </si>
  <si>
    <t>政府性基金上解支出</t>
  </si>
  <si>
    <t>上年结余收入</t>
  </si>
  <si>
    <t>调出资金</t>
  </si>
  <si>
    <t>调入资金</t>
  </si>
  <si>
    <t>年终结余</t>
  </si>
  <si>
    <t>地方政府专项债务转贷收入</t>
  </si>
  <si>
    <t>地方政府专项债务还本支出</t>
  </si>
  <si>
    <t>表十三</t>
  </si>
  <si>
    <t>附表7</t>
  </si>
  <si>
    <t>休宁县2025年国有资本经营预算调整方案（草案）</t>
  </si>
  <si>
    <t>科目编码</t>
  </si>
  <si>
    <t>收 入 项 目</t>
  </si>
  <si>
    <t>支出 项 目</t>
  </si>
  <si>
    <t>1030601</t>
  </si>
  <si>
    <t>一、利润收入</t>
  </si>
  <si>
    <t>一、补充全国社会保障基金</t>
  </si>
  <si>
    <t>1030602</t>
  </si>
  <si>
    <t>二、股利、股息收入</t>
  </si>
  <si>
    <t>二、解决历史遗留问题及改革成本支出</t>
  </si>
  <si>
    <t>1030603</t>
  </si>
  <si>
    <t>三、产权转让收入</t>
  </si>
  <si>
    <t>三、国有企业资本金注入</t>
  </si>
  <si>
    <t>1030604</t>
  </si>
  <si>
    <t>四、清算收入</t>
  </si>
  <si>
    <t>四、国有企业政策性补贴</t>
  </si>
  <si>
    <t>1030698</t>
  </si>
  <si>
    <t>五、其他国有资本经营预算收入</t>
  </si>
  <si>
    <t>五、其他国有资本经营预算支出</t>
  </si>
  <si>
    <t>110</t>
  </si>
  <si>
    <t>上级补助收入</t>
  </si>
  <si>
    <t>转移性支出</t>
  </si>
  <si>
    <t>11005</t>
  </si>
  <si>
    <t>国有资本经营预算上级补助收入</t>
  </si>
  <si>
    <t>国有资本经营预算转移支付支出</t>
  </si>
  <si>
    <t>1100501</t>
  </si>
  <si>
    <t>上解收入</t>
  </si>
  <si>
    <t>上解支出</t>
  </si>
  <si>
    <t>11006</t>
  </si>
  <si>
    <t>国有资本经营预算上解收入</t>
  </si>
  <si>
    <t>国有资本经营预算上解支出</t>
  </si>
  <si>
    <t>1100604</t>
  </si>
  <si>
    <t>11008</t>
  </si>
  <si>
    <t>国有资本经营预算上年结余收入</t>
  </si>
  <si>
    <t>国有资本经营预算调出资金</t>
  </si>
  <si>
    <t>1100804</t>
  </si>
  <si>
    <t>国有资本经营预算年终结余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</si>
</sst>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;[Red]\-0\ ;"/>
    <numFmt numFmtId="178" formatCode="#,##0_ "/>
    <numFmt numFmtId="179" formatCode="#,##0_);[Red]\(#,##0\)"/>
    <numFmt numFmtId="180" formatCode="#,##0.00_ "/>
    <numFmt numFmtId="181" formatCode="0_ "/>
    <numFmt numFmtId="182" formatCode="0.0_ "/>
    <numFmt numFmtId="183" formatCode="0_);[Red]\(0\)"/>
  </numFmts>
  <fonts count="50">
    <font>
      <sz val="12"/>
      <name val="宋体"/>
      <charset val="134"/>
    </font>
    <font>
      <sz val="12"/>
      <name val="仿宋_GB2312"/>
      <charset val="134"/>
    </font>
    <font>
      <sz val="9"/>
      <name val="仿宋_GB2312"/>
      <charset val="134"/>
    </font>
    <font>
      <sz val="11"/>
      <name val="方正黑体简体"/>
      <charset val="134"/>
    </font>
    <font>
      <sz val="11"/>
      <name val="宋体"/>
      <charset val="134"/>
    </font>
    <font>
      <b/>
      <sz val="20"/>
      <name val="宋体"/>
      <charset val="134"/>
      <scheme val="major"/>
    </font>
    <font>
      <b/>
      <sz val="18"/>
      <name val="宋体"/>
      <charset val="134"/>
      <scheme val="major"/>
    </font>
    <font>
      <sz val="11"/>
      <name val="宋体"/>
      <charset val="134"/>
      <scheme val="major"/>
    </font>
    <font>
      <sz val="10"/>
      <color rgb="FF000000"/>
      <name val="黑体"/>
      <charset val="134"/>
    </font>
    <font>
      <sz val="10"/>
      <color indexed="8"/>
      <name val="黑体"/>
      <charset val="134"/>
    </font>
    <font>
      <sz val="11"/>
      <name val="黑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2"/>
      <name val="宋体"/>
      <charset val="134"/>
    </font>
    <font>
      <sz val="9"/>
      <name val="方正楷体_GBK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b/>
      <sz val="11"/>
      <name val="宋体"/>
      <charset val="134"/>
      <scheme val="minor"/>
    </font>
    <font>
      <sz val="12"/>
      <name val="楷体_GB2312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name val="宋体-方正超大字符集"/>
      <charset val="134"/>
    </font>
    <font>
      <sz val="10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2" borderId="1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9" applyNumberFormat="0" applyAlignment="0" applyProtection="0">
      <alignment vertical="center"/>
    </xf>
    <xf numFmtId="0" fontId="39" fillId="4" borderId="20" applyNumberFormat="0" applyAlignment="0" applyProtection="0">
      <alignment vertical="center"/>
    </xf>
    <xf numFmtId="0" fontId="40" fillId="4" borderId="19" applyNumberFormat="0" applyAlignment="0" applyProtection="0">
      <alignment vertical="center"/>
    </xf>
    <xf numFmtId="0" fontId="41" fillId="5" borderId="21" applyNumberFormat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2" fillId="0" borderId="0">
      <alignment vertical="center"/>
    </xf>
  </cellStyleXfs>
  <cellXfs count="186">
    <xf numFmtId="0" fontId="0" fillId="0" borderId="0" xfId="0"/>
    <xf numFmtId="0" fontId="1" fillId="0" borderId="0" xfId="51" applyFont="1" applyFill="1" applyAlignment="1">
      <alignment vertical="center"/>
    </xf>
    <xf numFmtId="0" fontId="1" fillId="0" borderId="0" xfId="51" applyFont="1" applyFill="1" applyAlignment="1">
      <alignment vertical="center" wrapText="1"/>
    </xf>
    <xf numFmtId="0" fontId="2" fillId="0" borderId="0" xfId="5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left"/>
    </xf>
    <xf numFmtId="176" fontId="1" fillId="0" borderId="0" xfId="51" applyNumberFormat="1" applyFont="1" applyFill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176" fontId="1" fillId="0" borderId="0" xfId="51" applyNumberFormat="1" applyFont="1" applyFill="1" applyBorder="1" applyAlignment="1">
      <alignment vertical="center"/>
    </xf>
    <xf numFmtId="10" fontId="7" fillId="0" borderId="0" xfId="53" applyNumberFormat="1" applyFont="1" applyFill="1" applyBorder="1" applyAlignment="1">
      <alignment horizontal="right" vertical="center"/>
    </xf>
    <xf numFmtId="176" fontId="8" fillId="0" borderId="1" xfId="51" applyNumberFormat="1" applyFont="1" applyFill="1" applyBorder="1" applyAlignment="1">
      <alignment horizontal="center" vertical="center"/>
    </xf>
    <xf numFmtId="176" fontId="9" fillId="0" borderId="1" xfId="51" applyNumberFormat="1" applyFont="1" applyFill="1" applyBorder="1" applyAlignment="1">
      <alignment horizontal="distributed" vertical="center" indent="4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9" fillId="0" borderId="1" xfId="51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77" fontId="12" fillId="0" borderId="1" xfId="51" applyNumberFormat="1" applyFont="1" applyFill="1" applyBorder="1" applyAlignment="1">
      <alignment vertical="center" shrinkToFit="1"/>
    </xf>
    <xf numFmtId="178" fontId="4" fillId="0" borderId="1" xfId="0" applyNumberFormat="1" applyFont="1" applyBorder="1" applyAlignment="1">
      <alignment horizontal="right" vertical="center"/>
    </xf>
    <xf numFmtId="179" fontId="4" fillId="0" borderId="1" xfId="0" applyNumberFormat="1" applyFont="1" applyBorder="1" applyAlignment="1">
      <alignment horizontal="right" vertical="center"/>
    </xf>
    <xf numFmtId="177" fontId="11" fillId="0" borderId="1" xfId="51" applyNumberFormat="1" applyFont="1" applyFill="1" applyBorder="1" applyAlignment="1">
      <alignment vertical="center" shrinkToFit="1"/>
    </xf>
    <xf numFmtId="0" fontId="2" fillId="0" borderId="1" xfId="5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179" fontId="13" fillId="0" borderId="1" xfId="0" applyNumberFormat="1" applyFont="1" applyBorder="1" applyAlignment="1">
      <alignment horizontal="right" vertical="center"/>
    </xf>
    <xf numFmtId="178" fontId="13" fillId="0" borderId="1" xfId="0" applyNumberFormat="1" applyFont="1" applyBorder="1" applyAlignment="1">
      <alignment horizontal="right" vertical="center"/>
    </xf>
    <xf numFmtId="177" fontId="11" fillId="0" borderId="1" xfId="51" applyNumberFormat="1" applyFont="1" applyFill="1" applyBorder="1" applyAlignment="1" applyProtection="1">
      <alignment vertical="center" shrinkToFit="1"/>
      <protection locked="0"/>
    </xf>
    <xf numFmtId="0" fontId="2" fillId="0" borderId="4" xfId="51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Font="1"/>
    <xf numFmtId="0" fontId="14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9" fontId="4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 applyProtection="1">
      <alignment horizontal="left" vertical="center" wrapText="1"/>
    </xf>
    <xf numFmtId="179" fontId="4" fillId="0" borderId="4" xfId="0" applyNumberFormat="1" applyFont="1" applyFill="1" applyBorder="1" applyAlignment="1">
      <alignment horizontal="right" vertical="center"/>
    </xf>
    <xf numFmtId="17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79" fontId="15" fillId="0" borderId="1" xfId="0" applyNumberFormat="1" applyFont="1" applyBorder="1" applyAlignment="1">
      <alignment horizontal="right" vertical="center"/>
    </xf>
    <xf numFmtId="0" fontId="0" fillId="0" borderId="0" xfId="0" applyFill="1" applyAlignment="1">
      <alignment wrapText="1"/>
    </xf>
    <xf numFmtId="0" fontId="16" fillId="0" borderId="0" xfId="0" applyFont="1" applyFill="1"/>
    <xf numFmtId="0" fontId="0" fillId="0" borderId="0" xfId="0" applyFill="1"/>
    <xf numFmtId="0" fontId="0" fillId="0" borderId="0" xfId="0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17" fillId="0" borderId="6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center" vertical="center" wrapText="1"/>
    </xf>
    <xf numFmtId="180" fontId="18" fillId="0" borderId="8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80" fontId="18" fillId="0" borderId="9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horizontal="right" vertical="center"/>
    </xf>
    <xf numFmtId="179" fontId="4" fillId="0" borderId="1" xfId="0" applyNumberFormat="1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vertical="center"/>
    </xf>
    <xf numFmtId="178" fontId="4" fillId="0" borderId="10" xfId="0" applyNumberFormat="1" applyFont="1" applyFill="1" applyBorder="1" applyAlignment="1">
      <alignment vertical="center"/>
    </xf>
    <xf numFmtId="178" fontId="14" fillId="0" borderId="1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/>
    </xf>
    <xf numFmtId="178" fontId="4" fillId="0" borderId="9" xfId="0" applyNumberFormat="1" applyFont="1" applyFill="1" applyBorder="1" applyAlignment="1">
      <alignment vertical="center"/>
    </xf>
    <xf numFmtId="178" fontId="14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vertical="center" wrapText="1"/>
    </xf>
    <xf numFmtId="3" fontId="4" fillId="0" borderId="1" xfId="5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right" vertical="center"/>
    </xf>
    <xf numFmtId="179" fontId="13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178" fontId="21" fillId="0" borderId="1" xfId="0" applyNumberFormat="1" applyFont="1" applyFill="1" applyBorder="1" applyAlignment="1">
      <alignment horizontal="right" vertical="center"/>
    </xf>
    <xf numFmtId="0" fontId="16" fillId="0" borderId="0" xfId="0" applyFont="1"/>
    <xf numFmtId="0" fontId="17" fillId="0" borderId="6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78" fontId="4" fillId="0" borderId="10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178" fontId="4" fillId="0" borderId="9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/>
    <xf numFmtId="0" fontId="0" fillId="0" borderId="1" xfId="0" applyFont="1" applyBorder="1"/>
    <xf numFmtId="0" fontId="19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/>
    <xf numFmtId="0" fontId="6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2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81" fontId="13" fillId="0" borderId="1" xfId="0" applyNumberFormat="1" applyFont="1" applyBorder="1" applyAlignment="1">
      <alignment horizontal="center" vertical="center" wrapText="1"/>
    </xf>
    <xf numFmtId="182" fontId="13" fillId="0" borderId="1" xfId="0" applyNumberFormat="1" applyFont="1" applyBorder="1" applyAlignment="1">
      <alignment horizontal="left" vertical="center" wrapText="1"/>
    </xf>
    <xf numFmtId="182" fontId="13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25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right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/>
    </xf>
    <xf numFmtId="0" fontId="13" fillId="0" borderId="0" xfId="0" applyFont="1" applyFill="1"/>
    <xf numFmtId="0" fontId="0" fillId="0" borderId="0" xfId="0" applyAlignment="1">
      <alignment horizontal="center"/>
    </xf>
    <xf numFmtId="0" fontId="27" fillId="0" borderId="0" xfId="0" applyFont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28" fillId="0" borderId="4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left" vertical="center" wrapText="1"/>
    </xf>
    <xf numFmtId="0" fontId="13" fillId="0" borderId="1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/>
    <xf numFmtId="0" fontId="15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83" fontId="15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183" fontId="29" fillId="0" borderId="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3" xfId="50"/>
    <cellStyle name="常规 2 4" xfId="51"/>
    <cellStyle name="常规_表四" xfId="52"/>
    <cellStyle name="常规 2" xfId="53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D7" sqref="D7"/>
    </sheetView>
  </sheetViews>
  <sheetFormatPr defaultColWidth="9" defaultRowHeight="15.6"/>
  <cols>
    <col min="1" max="1" width="5" style="160" customWidth="1"/>
    <col min="2" max="2" width="22.5" customWidth="1"/>
    <col min="3" max="3" width="35.6" customWidth="1"/>
    <col min="4" max="4" width="56.6" customWidth="1"/>
    <col min="5" max="5" width="11" customWidth="1"/>
    <col min="6" max="6" width="13.875" customWidth="1"/>
    <col min="7" max="7" width="13.75" customWidth="1"/>
    <col min="8" max="8" width="9" style="32"/>
  </cols>
  <sheetData>
    <row r="1" customFormat="1" spans="1:11">
      <c r="A1" s="142" t="s">
        <v>0</v>
      </c>
      <c r="B1" s="143"/>
      <c r="C1" s="144"/>
      <c r="D1" s="144"/>
      <c r="E1" s="99"/>
      <c r="H1" s="32"/>
    </row>
    <row r="2" ht="22.8" spans="1:11">
      <c r="A2" s="101" t="s">
        <v>1</v>
      </c>
      <c r="B2" s="101"/>
      <c r="C2" s="101"/>
      <c r="D2" s="101"/>
      <c r="E2" s="101"/>
      <c r="F2" s="101"/>
      <c r="G2" s="101"/>
      <c r="H2" s="161"/>
      <c r="I2" s="161"/>
      <c r="J2" s="161"/>
      <c r="K2" s="161"/>
    </row>
    <row r="3" customFormat="1" ht="16.5" customHeight="1" spans="1:11">
      <c r="A3" s="160"/>
      <c r="B3" s="162"/>
      <c r="C3" s="162"/>
      <c r="D3" s="162"/>
      <c r="E3" s="162"/>
      <c r="F3" s="162"/>
      <c r="G3" s="163" t="s">
        <v>2</v>
      </c>
      <c r="H3" s="162"/>
      <c r="J3" s="162"/>
      <c r="K3" s="162"/>
    </row>
    <row r="4" s="31" customFormat="1" spans="1:11">
      <c r="A4" s="106" t="s">
        <v>3</v>
      </c>
      <c r="B4" s="106" t="s">
        <v>4</v>
      </c>
      <c r="C4" s="106" t="s">
        <v>5</v>
      </c>
      <c r="D4" s="105" t="s">
        <v>6</v>
      </c>
      <c r="E4" s="105" t="s">
        <v>7</v>
      </c>
      <c r="F4" s="106" t="s">
        <v>8</v>
      </c>
      <c r="G4" s="106" t="s">
        <v>9</v>
      </c>
    </row>
    <row r="5" s="31" customFormat="1" ht="31.5" customHeight="1" spans="1:11">
      <c r="A5" s="106"/>
      <c r="B5" s="106"/>
      <c r="C5" s="106"/>
      <c r="D5" s="107"/>
      <c r="E5" s="107"/>
      <c r="F5" s="106"/>
      <c r="G5" s="106"/>
    </row>
    <row r="6" s="47" customFormat="1" ht="115" customHeight="1" spans="1:11">
      <c r="A6" s="164">
        <v>1</v>
      </c>
      <c r="B6" s="165" t="s">
        <v>10</v>
      </c>
      <c r="C6" s="166" t="s">
        <v>11</v>
      </c>
      <c r="D6" s="167" t="s">
        <v>12</v>
      </c>
      <c r="E6" s="111" t="s">
        <v>13</v>
      </c>
      <c r="F6" s="168" t="s">
        <v>14</v>
      </c>
      <c r="G6" s="120">
        <v>190</v>
      </c>
    </row>
    <row r="7" s="47" customFormat="1" ht="115" customHeight="1" spans="1:11">
      <c r="A7" s="164">
        <v>2</v>
      </c>
      <c r="B7" s="165" t="s">
        <v>10</v>
      </c>
      <c r="C7" s="166" t="s">
        <v>15</v>
      </c>
      <c r="D7" s="169" t="s">
        <v>16</v>
      </c>
      <c r="E7" s="132" t="s">
        <v>13</v>
      </c>
      <c r="F7" s="168" t="s">
        <v>14</v>
      </c>
      <c r="G7" s="120">
        <v>272</v>
      </c>
    </row>
    <row r="8" s="47" customFormat="1" ht="115" customHeight="1" spans="1:11">
      <c r="A8" s="164">
        <v>3</v>
      </c>
      <c r="B8" s="165" t="s">
        <v>17</v>
      </c>
      <c r="C8" s="166" t="s">
        <v>18</v>
      </c>
      <c r="D8" s="167" t="s">
        <v>19</v>
      </c>
      <c r="E8" s="111" t="s">
        <v>13</v>
      </c>
      <c r="F8" s="168" t="s">
        <v>14</v>
      </c>
      <c r="G8" s="120">
        <v>1500</v>
      </c>
    </row>
    <row r="9" s="47" customFormat="1" ht="115" customHeight="1" spans="1:11">
      <c r="A9" s="164">
        <v>4</v>
      </c>
      <c r="B9" s="165" t="s">
        <v>10</v>
      </c>
      <c r="C9" s="166" t="s">
        <v>20</v>
      </c>
      <c r="D9" s="169" t="s">
        <v>21</v>
      </c>
      <c r="E9" s="132" t="s">
        <v>13</v>
      </c>
      <c r="F9" s="168" t="s">
        <v>14</v>
      </c>
      <c r="G9" s="120">
        <v>1175</v>
      </c>
    </row>
    <row r="10" s="47" customFormat="1" ht="115" customHeight="1" spans="1:11">
      <c r="A10" s="164">
        <v>5</v>
      </c>
      <c r="B10" s="165" t="s">
        <v>22</v>
      </c>
      <c r="C10" s="166" t="s">
        <v>23</v>
      </c>
      <c r="D10" s="167" t="s">
        <v>24</v>
      </c>
      <c r="E10" s="111" t="s">
        <v>13</v>
      </c>
      <c r="F10" s="168" t="s">
        <v>14</v>
      </c>
      <c r="G10" s="120">
        <v>150</v>
      </c>
    </row>
    <row r="11" s="47" customFormat="1" ht="115" customHeight="1" spans="1:11">
      <c r="A11" s="164">
        <v>6</v>
      </c>
      <c r="B11" s="165" t="s">
        <v>25</v>
      </c>
      <c r="C11" s="166" t="s">
        <v>26</v>
      </c>
      <c r="D11" s="169" t="s">
        <v>27</v>
      </c>
      <c r="E11" s="132" t="s">
        <v>13</v>
      </c>
      <c r="F11" s="168" t="s">
        <v>14</v>
      </c>
      <c r="G11" s="120">
        <v>330</v>
      </c>
    </row>
    <row r="12" s="47" customFormat="1" ht="115" customHeight="1" spans="1:11">
      <c r="A12" s="164">
        <v>7</v>
      </c>
      <c r="B12" s="165" t="s">
        <v>28</v>
      </c>
      <c r="C12" s="166" t="s">
        <v>29</v>
      </c>
      <c r="D12" s="167" t="s">
        <v>30</v>
      </c>
      <c r="E12" s="111" t="s">
        <v>13</v>
      </c>
      <c r="F12" s="168" t="s">
        <v>14</v>
      </c>
      <c r="G12" s="120">
        <v>950</v>
      </c>
    </row>
    <row r="13" s="47" customFormat="1" ht="115" customHeight="1" spans="1:11">
      <c r="A13" s="164">
        <v>8</v>
      </c>
      <c r="B13" s="165" t="s">
        <v>31</v>
      </c>
      <c r="C13" s="166" t="s">
        <v>32</v>
      </c>
      <c r="D13" s="167" t="s">
        <v>33</v>
      </c>
      <c r="E13" s="111" t="s">
        <v>13</v>
      </c>
      <c r="F13" s="168" t="s">
        <v>14</v>
      </c>
      <c r="G13" s="120">
        <v>50</v>
      </c>
    </row>
    <row r="14" s="47" customFormat="1" ht="115" customHeight="1" spans="1:11">
      <c r="A14" s="164">
        <v>9</v>
      </c>
      <c r="B14" s="165" t="s">
        <v>22</v>
      </c>
      <c r="C14" s="166" t="s">
        <v>34</v>
      </c>
      <c r="D14" s="169" t="s">
        <v>35</v>
      </c>
      <c r="E14" s="132" t="s">
        <v>13</v>
      </c>
      <c r="F14" s="168" t="s">
        <v>14</v>
      </c>
      <c r="G14" s="120">
        <v>2000</v>
      </c>
    </row>
    <row r="15" s="159" customFormat="1" ht="46" customHeight="1" spans="1:11">
      <c r="A15" s="170" t="s">
        <v>36</v>
      </c>
      <c r="B15" s="171"/>
      <c r="C15" s="172"/>
      <c r="D15" s="173"/>
      <c r="E15" s="118"/>
      <c r="F15" s="174"/>
      <c r="G15" s="116">
        <f>SUM(G6:G14)</f>
        <v>6617</v>
      </c>
      <c r="H15" s="175"/>
    </row>
    <row r="16" s="159" customFormat="1" ht="138" customHeight="1" spans="1:11">
      <c r="A16" s="164">
        <v>10</v>
      </c>
      <c r="B16" s="165" t="s">
        <v>22</v>
      </c>
      <c r="C16" s="176" t="s">
        <v>37</v>
      </c>
      <c r="D16" s="169" t="s">
        <v>38</v>
      </c>
      <c r="E16" s="132" t="s">
        <v>13</v>
      </c>
      <c r="F16" s="177" t="s">
        <v>39</v>
      </c>
      <c r="G16" s="178">
        <v>2200</v>
      </c>
      <c r="H16" s="175"/>
    </row>
    <row r="17" s="47" customFormat="1" ht="144" customHeight="1" spans="1:8">
      <c r="A17" s="164">
        <v>11</v>
      </c>
      <c r="B17" s="165" t="s">
        <v>40</v>
      </c>
      <c r="C17" s="176" t="s">
        <v>41</v>
      </c>
      <c r="D17" s="169" t="s">
        <v>42</v>
      </c>
      <c r="E17" s="132" t="s">
        <v>13</v>
      </c>
      <c r="F17" s="177" t="s">
        <v>39</v>
      </c>
      <c r="G17" s="178">
        <v>2600</v>
      </c>
    </row>
    <row r="18" s="47" customFormat="1" ht="217" customHeight="1" spans="1:8">
      <c r="A18" s="164">
        <v>12</v>
      </c>
      <c r="B18" s="165" t="s">
        <v>43</v>
      </c>
      <c r="C18" s="176" t="s">
        <v>44</v>
      </c>
      <c r="D18" s="169" t="s">
        <v>45</v>
      </c>
      <c r="E18" s="132" t="s">
        <v>13</v>
      </c>
      <c r="F18" s="177" t="s">
        <v>39</v>
      </c>
      <c r="G18" s="178">
        <v>1700</v>
      </c>
    </row>
    <row r="19" s="47" customFormat="1" ht="279" customHeight="1" spans="1:8">
      <c r="A19" s="164">
        <v>13</v>
      </c>
      <c r="B19" s="165" t="s">
        <v>46</v>
      </c>
      <c r="C19" s="176" t="s">
        <v>47</v>
      </c>
      <c r="D19" s="169" t="s">
        <v>48</v>
      </c>
      <c r="E19" s="132" t="s">
        <v>13</v>
      </c>
      <c r="F19" s="177" t="s">
        <v>39</v>
      </c>
      <c r="G19" s="178">
        <v>4100</v>
      </c>
    </row>
    <row r="20" s="47" customFormat="1" ht="129.75" customHeight="1" spans="1:8">
      <c r="A20" s="164">
        <v>14</v>
      </c>
      <c r="B20" s="165" t="s">
        <v>49</v>
      </c>
      <c r="C20" s="176" t="s">
        <v>50</v>
      </c>
      <c r="D20" s="169" t="s">
        <v>51</v>
      </c>
      <c r="E20" s="132" t="s">
        <v>13</v>
      </c>
      <c r="F20" s="177" t="s">
        <v>39</v>
      </c>
      <c r="G20" s="178">
        <v>5700</v>
      </c>
    </row>
    <row r="21" s="47" customFormat="1" ht="109" customHeight="1" spans="1:8">
      <c r="A21" s="164">
        <v>15</v>
      </c>
      <c r="B21" s="165" t="s">
        <v>22</v>
      </c>
      <c r="C21" s="176" t="s">
        <v>52</v>
      </c>
      <c r="D21" s="169" t="s">
        <v>53</v>
      </c>
      <c r="E21" s="132" t="s">
        <v>13</v>
      </c>
      <c r="F21" s="177" t="s">
        <v>39</v>
      </c>
      <c r="G21" s="178">
        <v>1600</v>
      </c>
    </row>
    <row r="22" s="47" customFormat="1" ht="151" customHeight="1" spans="1:8">
      <c r="A22" s="164">
        <v>16</v>
      </c>
      <c r="B22" s="165" t="s">
        <v>22</v>
      </c>
      <c r="C22" s="176" t="s">
        <v>54</v>
      </c>
      <c r="D22" s="169" t="s">
        <v>55</v>
      </c>
      <c r="E22" s="132" t="s">
        <v>13</v>
      </c>
      <c r="F22" s="177" t="s">
        <v>39</v>
      </c>
      <c r="G22" s="178">
        <v>2700</v>
      </c>
    </row>
    <row r="23" s="47" customFormat="1" ht="87" customHeight="1" spans="1:8">
      <c r="A23" s="164">
        <v>17</v>
      </c>
      <c r="B23" s="165" t="s">
        <v>28</v>
      </c>
      <c r="C23" s="176" t="s">
        <v>56</v>
      </c>
      <c r="D23" s="169" t="s">
        <v>57</v>
      </c>
      <c r="E23" s="132" t="s">
        <v>13</v>
      </c>
      <c r="F23" s="177" t="s">
        <v>39</v>
      </c>
      <c r="G23" s="178">
        <v>3700</v>
      </c>
    </row>
    <row r="24" s="159" customFormat="1" ht="33" customHeight="1" spans="1:8">
      <c r="A24" s="170" t="s">
        <v>58</v>
      </c>
      <c r="B24" s="171"/>
      <c r="C24" s="172"/>
      <c r="D24" s="179"/>
      <c r="E24" s="118"/>
      <c r="F24" s="174"/>
      <c r="G24" s="180">
        <f>SUM(G16:G23)</f>
        <v>24300</v>
      </c>
      <c r="H24" s="175"/>
    </row>
    <row r="25" s="47" customFormat="1" ht="34" customHeight="1" spans="1:8">
      <c r="A25" s="181" t="s">
        <v>59</v>
      </c>
      <c r="B25" s="182"/>
      <c r="C25" s="183"/>
      <c r="D25" s="183"/>
      <c r="E25" s="118"/>
      <c r="F25" s="184"/>
      <c r="G25" s="116">
        <f>SUM(G15,G24)</f>
        <v>30917</v>
      </c>
    </row>
    <row r="26" customFormat="1" spans="1:8">
      <c r="A26" s="160"/>
    </row>
    <row r="27" customFormat="1" ht="24.75" customHeight="1" spans="1:8">
      <c r="A27" s="160"/>
    </row>
    <row r="28" customFormat="1" spans="1:8">
      <c r="A28" s="160"/>
    </row>
    <row r="29" s="83" customFormat="1" spans="1:8">
      <c r="A29" s="185"/>
    </row>
  </sheetData>
  <mergeCells count="11">
    <mergeCell ref="A2:G2"/>
    <mergeCell ref="A15:C15"/>
    <mergeCell ref="A24:C24"/>
    <mergeCell ref="A25:C25"/>
    <mergeCell ref="A4:A5"/>
    <mergeCell ref="B4:B5"/>
    <mergeCell ref="C4:C5"/>
    <mergeCell ref="D4:D5"/>
    <mergeCell ref="E4:E5"/>
    <mergeCell ref="F4:F5"/>
    <mergeCell ref="G4:G5"/>
  </mergeCells>
  <pageMargins left="0.511805555555556" right="0.472222222222222" top="0.747916666666667" bottom="0.314583333333333" header="0.511805555555556" footer="0.511805555555556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4"/>
  <sheetViews>
    <sheetView workbookViewId="0">
      <selection activeCell="F8" sqref="F8"/>
    </sheetView>
  </sheetViews>
  <sheetFormatPr defaultColWidth="9" defaultRowHeight="14.4"/>
  <cols>
    <col min="1" max="1" width="8" style="140" customWidth="1"/>
    <col min="2" max="2" width="21.875" style="140" customWidth="1"/>
    <col min="3" max="3" width="33.875" style="140" customWidth="1"/>
    <col min="4" max="4" width="23.125" style="140" customWidth="1"/>
    <col min="5" max="5" width="13.125" style="140" customWidth="1"/>
    <col min="6" max="6" width="12.375" style="140" customWidth="1"/>
    <col min="7" max="7" width="16.875" style="140" customWidth="1"/>
    <col min="8" max="16384" width="9" style="140"/>
  </cols>
  <sheetData>
    <row r="1" s="140" customFormat="1" ht="24" customHeight="1" spans="1:1024 1025:16381">
      <c r="A1" s="142" t="s">
        <v>60</v>
      </c>
      <c r="B1" s="143"/>
      <c r="C1" s="144"/>
      <c r="D1" s="144"/>
      <c r="E1" s="99"/>
      <c r="F1" s="99"/>
      <c r="G1"/>
      <c r="H1" s="32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</row>
    <row r="2" s="140" customFormat="1" ht="42" customHeight="1" spans="1:1024 1025:16381">
      <c r="A2" s="145" t="s">
        <v>61</v>
      </c>
      <c r="B2" s="145"/>
      <c r="C2" s="145"/>
      <c r="D2" s="145"/>
      <c r="E2" s="145"/>
      <c r="F2" s="145"/>
      <c r="G2" s="145"/>
    </row>
    <row r="3" s="140" customFormat="1" ht="21" customHeight="1" spans="1:1024 1025:16381">
      <c r="G3" s="146" t="s">
        <v>2</v>
      </c>
    </row>
    <row r="4" s="140" customFormat="1" ht="41" customHeight="1" spans="1:1024 1025:16381">
      <c r="A4" s="53" t="s">
        <v>3</v>
      </c>
      <c r="B4" s="147" t="s">
        <v>62</v>
      </c>
      <c r="C4" s="148"/>
      <c r="D4" s="148"/>
      <c r="E4" s="57" t="s">
        <v>63</v>
      </c>
      <c r="F4" s="57"/>
      <c r="G4" s="149"/>
    </row>
    <row r="5" s="140" customFormat="1" ht="47" customHeight="1" spans="1:1024 1025:16381">
      <c r="A5" s="150"/>
      <c r="B5" s="53" t="s">
        <v>64</v>
      </c>
      <c r="C5" s="53" t="s">
        <v>65</v>
      </c>
      <c r="D5" s="53" t="s">
        <v>66</v>
      </c>
      <c r="E5" s="106" t="s">
        <v>7</v>
      </c>
      <c r="F5" s="106" t="s">
        <v>67</v>
      </c>
      <c r="G5" s="150" t="s">
        <v>68</v>
      </c>
    </row>
    <row r="6" s="140" customFormat="1" ht="30" customHeight="1" spans="1:1024 1025:16381">
      <c r="A6" s="151">
        <v>1</v>
      </c>
      <c r="B6" s="152" t="s">
        <v>69</v>
      </c>
      <c r="C6" s="152" t="s">
        <v>70</v>
      </c>
      <c r="D6" s="152" t="s">
        <v>71</v>
      </c>
      <c r="E6" s="153" t="s">
        <v>72</v>
      </c>
      <c r="F6" s="153" t="s">
        <v>14</v>
      </c>
      <c r="G6" s="153">
        <v>828</v>
      </c>
    </row>
    <row r="7" s="140" customFormat="1" ht="30" customHeight="1" spans="1:1024 1025:16381">
      <c r="A7" s="154"/>
      <c r="B7" s="155"/>
      <c r="C7" s="155"/>
      <c r="D7" s="156"/>
      <c r="E7" s="153" t="s">
        <v>72</v>
      </c>
      <c r="F7" s="153" t="s">
        <v>39</v>
      </c>
      <c r="G7" s="153">
        <v>607</v>
      </c>
    </row>
    <row r="8" s="140" customFormat="1" ht="51" customHeight="1" spans="1:1024 1025:16381">
      <c r="A8" s="151">
        <v>2</v>
      </c>
      <c r="B8" s="152" t="s">
        <v>69</v>
      </c>
      <c r="C8" s="152" t="s">
        <v>73</v>
      </c>
      <c r="D8" s="152" t="s">
        <v>74</v>
      </c>
      <c r="E8" s="153" t="s">
        <v>72</v>
      </c>
      <c r="F8" s="153" t="s">
        <v>39</v>
      </c>
      <c r="G8" s="153">
        <v>4468</v>
      </c>
    </row>
    <row r="9" s="140" customFormat="1" ht="30" customHeight="1" spans="1:1024 1025:16381">
      <c r="A9" s="151">
        <v>3</v>
      </c>
      <c r="B9" s="152" t="s">
        <v>69</v>
      </c>
      <c r="C9" s="152" t="s">
        <v>75</v>
      </c>
      <c r="D9" s="152" t="s">
        <v>76</v>
      </c>
      <c r="E9" s="153" t="s">
        <v>13</v>
      </c>
      <c r="F9" s="153" t="s">
        <v>39</v>
      </c>
      <c r="G9" s="153">
        <v>500</v>
      </c>
    </row>
    <row r="10" s="140" customFormat="1" ht="30" customHeight="1" spans="1:1024 1025:16381">
      <c r="A10" s="154"/>
      <c r="B10" s="155"/>
      <c r="C10" s="155"/>
      <c r="D10" s="155"/>
      <c r="E10" s="153" t="s">
        <v>72</v>
      </c>
      <c r="F10" s="153" t="s">
        <v>14</v>
      </c>
      <c r="G10" s="153">
        <v>62</v>
      </c>
    </row>
    <row r="11" s="140" customFormat="1" ht="38" customHeight="1" spans="1:1024 1025:16381">
      <c r="A11" s="151">
        <v>4</v>
      </c>
      <c r="B11" s="152" t="s">
        <v>69</v>
      </c>
      <c r="C11" s="152" t="s">
        <v>77</v>
      </c>
      <c r="D11" s="152" t="s">
        <v>78</v>
      </c>
      <c r="E11" s="153" t="s">
        <v>72</v>
      </c>
      <c r="F11" s="153" t="s">
        <v>39</v>
      </c>
      <c r="G11" s="153">
        <v>1600</v>
      </c>
    </row>
    <row r="12" s="140" customFormat="1" ht="36" customHeight="1" spans="1:1024 1025:16381">
      <c r="A12" s="153">
        <v>5</v>
      </c>
      <c r="B12" s="157" t="s">
        <v>79</v>
      </c>
      <c r="C12" s="157" t="s">
        <v>80</v>
      </c>
      <c r="D12" s="157" t="s">
        <v>81</v>
      </c>
      <c r="E12" s="153" t="s">
        <v>72</v>
      </c>
      <c r="F12" s="153" t="s">
        <v>39</v>
      </c>
      <c r="G12" s="153">
        <v>6560</v>
      </c>
    </row>
    <row r="13" s="141" customFormat="1" ht="36" customHeight="1" spans="1:1024 1025:16381">
      <c r="A13" s="153">
        <v>6</v>
      </c>
      <c r="B13" s="157" t="s">
        <v>79</v>
      </c>
      <c r="C13" s="157" t="s">
        <v>82</v>
      </c>
      <c r="D13" s="157" t="s">
        <v>81</v>
      </c>
      <c r="E13" s="153" t="s">
        <v>72</v>
      </c>
      <c r="F13" s="153" t="s">
        <v>39</v>
      </c>
      <c r="G13" s="153">
        <v>3865</v>
      </c>
    </row>
    <row r="14" s="141" customFormat="1" ht="36" customHeight="1" spans="1:1024 1025:16381">
      <c r="A14" s="158"/>
      <c r="B14" s="158" t="s">
        <v>59</v>
      </c>
      <c r="C14" s="158" t="s">
        <v>83</v>
      </c>
      <c r="D14" s="158" t="s">
        <v>83</v>
      </c>
      <c r="E14" s="158"/>
      <c r="F14" s="158"/>
      <c r="G14" s="158">
        <f>SUM(G6:G13)</f>
        <v>18490</v>
      </c>
    </row>
  </sheetData>
  <autoFilter xmlns:etc="http://www.wps.cn/officeDocument/2017/etCustomData" ref="A5:XFA14" etc:filterBottomFollowUsedRange="0">
    <extLst/>
  </autoFilter>
  <mergeCells count="12">
    <mergeCell ref="A2:G2"/>
    <mergeCell ref="B4:D4"/>
    <mergeCell ref="E4:G4"/>
    <mergeCell ref="A4:A5"/>
    <mergeCell ref="A6:A7"/>
    <mergeCell ref="A9:A10"/>
    <mergeCell ref="B6:B7"/>
    <mergeCell ref="B9:B10"/>
    <mergeCell ref="C6:C7"/>
    <mergeCell ref="C9:C10"/>
    <mergeCell ref="D6:D7"/>
    <mergeCell ref="D9:D10"/>
  </mergeCells>
  <pageMargins left="0.472222222222222" right="0.432638888888889" top="0.708333333333333" bottom="0.66875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opLeftCell="B1" workbookViewId="0">
      <selection activeCell="G8" sqref="G8"/>
    </sheetView>
  </sheetViews>
  <sheetFormatPr defaultColWidth="9" defaultRowHeight="15.6"/>
  <cols>
    <col min="1" max="1" width="4.875" customWidth="1"/>
    <col min="2" max="2" width="25.75" style="99" customWidth="1"/>
    <col min="3" max="3" width="12.125" customWidth="1"/>
    <col min="4" max="5" width="10.875" customWidth="1"/>
    <col min="6" max="6" width="33.375" style="99" customWidth="1"/>
    <col min="7" max="7" width="26.5" style="99" customWidth="1"/>
    <col min="8" max="8" width="13.125" customWidth="1"/>
    <col min="9" max="9" width="12.125" customWidth="1"/>
    <col min="10" max="10" width="10" customWidth="1"/>
    <col min="11" max="11" width="11" customWidth="1"/>
  </cols>
  <sheetData>
    <row r="1" customFormat="1" ht="20.1" customHeight="1" spans="1:11">
      <c r="A1" s="100" t="s">
        <v>84</v>
      </c>
      <c r="B1" s="5"/>
      <c r="C1" s="100"/>
      <c r="D1" s="100"/>
      <c r="E1" s="100"/>
      <c r="F1" s="5"/>
      <c r="G1" s="99"/>
    </row>
    <row r="2" customFormat="1" ht="22.2" spans="1:11">
      <c r="A2" s="101" t="s">
        <v>85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customFormat="1" ht="22.5" customHeight="1" spans="1:11">
      <c r="A3" s="102"/>
      <c r="B3" s="103"/>
      <c r="C3" s="102"/>
      <c r="D3" s="102"/>
      <c r="E3" s="102"/>
      <c r="F3" s="103"/>
      <c r="G3" s="103"/>
      <c r="H3" s="102"/>
      <c r="I3" s="102"/>
      <c r="J3" s="102"/>
      <c r="K3" s="104" t="s">
        <v>86</v>
      </c>
    </row>
    <row r="4" s="31" customFormat="1" ht="31" customHeight="1" spans="1:11">
      <c r="A4" s="105" t="s">
        <v>3</v>
      </c>
      <c r="B4" s="106" t="s">
        <v>87</v>
      </c>
      <c r="C4" s="106"/>
      <c r="D4" s="106"/>
      <c r="E4" s="106"/>
      <c r="F4" s="106"/>
      <c r="G4" s="106" t="s">
        <v>88</v>
      </c>
      <c r="H4" s="106"/>
      <c r="I4" s="106"/>
      <c r="J4" s="106"/>
      <c r="K4" s="106"/>
    </row>
    <row r="5" s="31" customFormat="1" ht="39.75" customHeight="1" spans="1:11">
      <c r="A5" s="107"/>
      <c r="B5" s="107" t="s">
        <v>89</v>
      </c>
      <c r="C5" s="106" t="s">
        <v>90</v>
      </c>
      <c r="D5" s="107" t="s">
        <v>91</v>
      </c>
      <c r="E5" s="107" t="s">
        <v>92</v>
      </c>
      <c r="F5" s="107" t="s">
        <v>93</v>
      </c>
      <c r="G5" s="106" t="s">
        <v>94</v>
      </c>
      <c r="H5" s="106" t="s">
        <v>7</v>
      </c>
      <c r="I5" s="106" t="s">
        <v>67</v>
      </c>
      <c r="J5" s="106" t="s">
        <v>95</v>
      </c>
      <c r="K5" s="106" t="s">
        <v>91</v>
      </c>
    </row>
    <row r="6" customFormat="1" ht="50" customHeight="1" spans="1:11">
      <c r="A6" s="108">
        <v>1</v>
      </c>
      <c r="B6" s="38" t="s">
        <v>96</v>
      </c>
      <c r="C6" s="109" t="s">
        <v>14</v>
      </c>
      <c r="D6" s="108">
        <v>2025.3</v>
      </c>
      <c r="E6" s="108">
        <v>4862</v>
      </c>
      <c r="F6" s="38" t="s">
        <v>97</v>
      </c>
      <c r="G6" s="110" t="s">
        <v>98</v>
      </c>
      <c r="H6" s="111" t="s">
        <v>72</v>
      </c>
      <c r="I6" s="109" t="s">
        <v>14</v>
      </c>
      <c r="J6" s="108">
        <v>4862</v>
      </c>
      <c r="K6" s="112">
        <v>2035.3</v>
      </c>
    </row>
    <row r="7" customFormat="1" ht="50" customHeight="1" spans="1:11">
      <c r="A7" s="108">
        <v>2</v>
      </c>
      <c r="B7" s="38" t="s">
        <v>99</v>
      </c>
      <c r="C7" s="109" t="s">
        <v>14</v>
      </c>
      <c r="D7" s="108">
        <v>2025.6</v>
      </c>
      <c r="E7" s="108">
        <v>640</v>
      </c>
      <c r="F7" s="38" t="s">
        <v>100</v>
      </c>
      <c r="G7" s="110" t="s">
        <v>101</v>
      </c>
      <c r="H7" s="111" t="s">
        <v>72</v>
      </c>
      <c r="I7" s="109" t="s">
        <v>14</v>
      </c>
      <c r="J7" s="108">
        <v>640</v>
      </c>
      <c r="K7" s="112">
        <v>2035.5</v>
      </c>
    </row>
    <row r="8" customFormat="1" ht="50" customHeight="1" spans="1:11">
      <c r="A8" s="108">
        <v>3</v>
      </c>
      <c r="B8" s="38" t="s">
        <v>99</v>
      </c>
      <c r="C8" s="109" t="s">
        <v>14</v>
      </c>
      <c r="D8" s="108">
        <v>2025.6</v>
      </c>
      <c r="E8" s="108">
        <v>345</v>
      </c>
      <c r="F8" s="38" t="s">
        <v>102</v>
      </c>
      <c r="G8" s="110" t="s">
        <v>101</v>
      </c>
      <c r="H8" s="111" t="s">
        <v>72</v>
      </c>
      <c r="I8" s="109" t="s">
        <v>14</v>
      </c>
      <c r="J8" s="108">
        <v>345</v>
      </c>
      <c r="K8" s="112">
        <v>2035.5</v>
      </c>
    </row>
    <row r="9" customFormat="1" ht="50" customHeight="1" spans="1:11">
      <c r="A9" s="108">
        <v>4</v>
      </c>
      <c r="B9" s="38" t="s">
        <v>103</v>
      </c>
      <c r="C9" s="109" t="s">
        <v>14</v>
      </c>
      <c r="D9" s="108">
        <v>2025.6</v>
      </c>
      <c r="E9" s="108">
        <v>2574</v>
      </c>
      <c r="F9" s="38" t="s">
        <v>100</v>
      </c>
      <c r="G9" s="110" t="s">
        <v>101</v>
      </c>
      <c r="H9" s="111" t="s">
        <v>72</v>
      </c>
      <c r="I9" s="109" t="s">
        <v>14</v>
      </c>
      <c r="J9" s="108">
        <v>2574</v>
      </c>
      <c r="K9" s="112">
        <v>2035.5</v>
      </c>
    </row>
    <row r="10" customFormat="1" ht="50" customHeight="1" spans="1:11">
      <c r="A10" s="108">
        <v>5</v>
      </c>
      <c r="B10" s="38" t="s">
        <v>103</v>
      </c>
      <c r="C10" s="109" t="s">
        <v>14</v>
      </c>
      <c r="D10" s="108">
        <v>2025.6</v>
      </c>
      <c r="E10" s="108">
        <v>375</v>
      </c>
      <c r="F10" s="38" t="s">
        <v>104</v>
      </c>
      <c r="G10" s="110" t="s">
        <v>101</v>
      </c>
      <c r="H10" s="111" t="s">
        <v>72</v>
      </c>
      <c r="I10" s="109" t="s">
        <v>14</v>
      </c>
      <c r="J10" s="108">
        <v>375</v>
      </c>
      <c r="K10" s="112">
        <v>2035.5</v>
      </c>
    </row>
    <row r="11" customFormat="1" ht="50" customHeight="1" spans="1:11">
      <c r="A11" s="108">
        <v>6</v>
      </c>
      <c r="B11" s="38" t="s">
        <v>105</v>
      </c>
      <c r="C11" s="109" t="s">
        <v>14</v>
      </c>
      <c r="D11" s="108">
        <v>2025.7</v>
      </c>
      <c r="E11" s="108">
        <v>166</v>
      </c>
      <c r="F11" s="38" t="s">
        <v>106</v>
      </c>
      <c r="G11" s="110" t="s">
        <v>107</v>
      </c>
      <c r="H11" s="111" t="s">
        <v>72</v>
      </c>
      <c r="I11" s="109" t="s">
        <v>14</v>
      </c>
      <c r="J11" s="108">
        <v>166</v>
      </c>
      <c r="K11" s="112">
        <v>2035.7</v>
      </c>
    </row>
    <row r="12" customFormat="1" ht="50" customHeight="1" spans="1:11">
      <c r="A12" s="108">
        <v>7</v>
      </c>
      <c r="B12" s="38" t="s">
        <v>108</v>
      </c>
      <c r="C12" s="109" t="s">
        <v>14</v>
      </c>
      <c r="D12" s="108">
        <v>2025.7</v>
      </c>
      <c r="E12" s="108">
        <v>627</v>
      </c>
      <c r="F12" s="38" t="s">
        <v>109</v>
      </c>
      <c r="G12" s="110" t="s">
        <v>110</v>
      </c>
      <c r="H12" s="111" t="s">
        <v>72</v>
      </c>
      <c r="I12" s="109" t="s">
        <v>14</v>
      </c>
      <c r="J12" s="108">
        <v>627</v>
      </c>
      <c r="K12" s="112">
        <v>2032.7</v>
      </c>
    </row>
    <row r="13" customFormat="1" ht="50" customHeight="1" spans="1:11">
      <c r="A13" s="108">
        <v>8</v>
      </c>
      <c r="B13" s="38" t="s">
        <v>111</v>
      </c>
      <c r="C13" s="109" t="s">
        <v>14</v>
      </c>
      <c r="D13" s="108">
        <v>2025.8</v>
      </c>
      <c r="E13" s="108">
        <v>771</v>
      </c>
      <c r="F13" s="38" t="s">
        <v>112</v>
      </c>
      <c r="G13" s="110" t="s">
        <v>113</v>
      </c>
      <c r="H13" s="111" t="s">
        <v>72</v>
      </c>
      <c r="I13" s="109" t="s">
        <v>14</v>
      </c>
      <c r="J13" s="108">
        <v>771</v>
      </c>
      <c r="K13" s="112">
        <v>2035.7</v>
      </c>
    </row>
    <row r="14" customFormat="1" ht="50" customHeight="1" spans="1:11">
      <c r="A14" s="108">
        <v>9</v>
      </c>
      <c r="B14" s="38" t="s">
        <v>114</v>
      </c>
      <c r="C14" s="109" t="s">
        <v>14</v>
      </c>
      <c r="D14" s="108">
        <v>2025.8</v>
      </c>
      <c r="E14" s="108">
        <v>7864</v>
      </c>
      <c r="F14" s="38" t="s">
        <v>115</v>
      </c>
      <c r="G14" s="110" t="s">
        <v>113</v>
      </c>
      <c r="H14" s="111" t="s">
        <v>72</v>
      </c>
      <c r="I14" s="109" t="s">
        <v>14</v>
      </c>
      <c r="J14" s="108">
        <v>7864</v>
      </c>
      <c r="K14" s="112">
        <v>2035.7</v>
      </c>
    </row>
    <row r="15" customFormat="1" ht="50" customHeight="1" spans="1:11">
      <c r="A15" s="108">
        <v>10</v>
      </c>
      <c r="B15" s="38" t="s">
        <v>116</v>
      </c>
      <c r="C15" s="109" t="s">
        <v>14</v>
      </c>
      <c r="D15" s="108">
        <v>2025.9</v>
      </c>
      <c r="E15" s="108">
        <v>499</v>
      </c>
      <c r="F15" s="38" t="s">
        <v>117</v>
      </c>
      <c r="G15" s="110" t="s">
        <v>118</v>
      </c>
      <c r="H15" s="111" t="s">
        <v>72</v>
      </c>
      <c r="I15" s="109" t="s">
        <v>14</v>
      </c>
      <c r="J15" s="108">
        <v>499</v>
      </c>
      <c r="K15" s="112">
        <v>2035.9</v>
      </c>
    </row>
    <row r="16" customFormat="1" ht="50" customHeight="1" spans="1:11">
      <c r="A16" s="108">
        <v>11</v>
      </c>
      <c r="B16" s="38" t="s">
        <v>119</v>
      </c>
      <c r="C16" s="109" t="s">
        <v>14</v>
      </c>
      <c r="D16" s="113">
        <v>2025.1</v>
      </c>
      <c r="E16" s="108">
        <v>154</v>
      </c>
      <c r="F16" s="38" t="s">
        <v>117</v>
      </c>
      <c r="G16" s="110" t="s">
        <v>120</v>
      </c>
      <c r="H16" s="111" t="s">
        <v>72</v>
      </c>
      <c r="I16" s="109" t="s">
        <v>14</v>
      </c>
      <c r="J16" s="108">
        <v>154</v>
      </c>
      <c r="K16" s="113">
        <v>2032.1</v>
      </c>
    </row>
    <row r="17" customFormat="1" ht="50" customHeight="1" spans="1:11">
      <c r="A17" s="108">
        <v>12</v>
      </c>
      <c r="B17" s="38" t="s">
        <v>119</v>
      </c>
      <c r="C17" s="109" t="s">
        <v>14</v>
      </c>
      <c r="D17" s="113">
        <v>2025.1</v>
      </c>
      <c r="E17" s="108">
        <v>252</v>
      </c>
      <c r="F17" s="38" t="s">
        <v>121</v>
      </c>
      <c r="G17" s="110" t="s">
        <v>120</v>
      </c>
      <c r="H17" s="111" t="s">
        <v>72</v>
      </c>
      <c r="I17" s="109" t="s">
        <v>14</v>
      </c>
      <c r="J17" s="108">
        <v>252</v>
      </c>
      <c r="K17" s="113">
        <v>2032.1</v>
      </c>
    </row>
    <row r="18" s="83" customFormat="1" ht="29.25" customHeight="1" spans="1:11">
      <c r="A18" s="114" t="s">
        <v>122</v>
      </c>
      <c r="B18" s="115"/>
      <c r="C18" s="115"/>
      <c r="D18" s="115"/>
      <c r="E18" s="116">
        <f>SUM(E6:E17)</f>
        <v>19129</v>
      </c>
      <c r="F18" s="117" t="s">
        <v>83</v>
      </c>
      <c r="G18" s="117" t="s">
        <v>83</v>
      </c>
      <c r="H18" s="116" t="s">
        <v>83</v>
      </c>
      <c r="I18" s="118" t="s">
        <v>83</v>
      </c>
      <c r="J18" s="43">
        <f>SUM(J6:J17)</f>
        <v>19129</v>
      </c>
      <c r="K18" s="119" t="s">
        <v>83</v>
      </c>
    </row>
    <row r="19" customFormat="1" ht="48" customHeight="1" spans="1:11">
      <c r="A19" s="120">
        <v>13</v>
      </c>
      <c r="B19" s="79" t="s">
        <v>123</v>
      </c>
      <c r="C19" s="120" t="s">
        <v>39</v>
      </c>
      <c r="D19" s="120">
        <v>2025.3</v>
      </c>
      <c r="E19" s="120">
        <v>2117</v>
      </c>
      <c r="F19" s="121" t="s">
        <v>124</v>
      </c>
      <c r="G19" s="110" t="s">
        <v>125</v>
      </c>
      <c r="H19" s="111" t="s">
        <v>72</v>
      </c>
      <c r="I19" s="122" t="s">
        <v>39</v>
      </c>
      <c r="J19" s="123">
        <v>2117</v>
      </c>
      <c r="K19" s="124">
        <v>2040.3</v>
      </c>
    </row>
    <row r="20" customFormat="1" ht="48" customHeight="1" spans="1:11">
      <c r="A20" s="120">
        <v>14</v>
      </c>
      <c r="B20" s="125" t="s">
        <v>126</v>
      </c>
      <c r="C20" s="126" t="s">
        <v>39</v>
      </c>
      <c r="D20" s="126">
        <v>2025.6</v>
      </c>
      <c r="E20" s="126">
        <v>2400</v>
      </c>
      <c r="F20" s="127" t="s">
        <v>127</v>
      </c>
      <c r="G20" s="128" t="s">
        <v>128</v>
      </c>
      <c r="H20" s="129" t="s">
        <v>72</v>
      </c>
      <c r="I20" s="130" t="s">
        <v>39</v>
      </c>
      <c r="J20" s="131">
        <v>2400</v>
      </c>
      <c r="K20" s="124">
        <v>2032.5</v>
      </c>
    </row>
    <row r="21" customFormat="1" ht="48" customHeight="1" spans="1:11">
      <c r="A21" s="120">
        <v>15</v>
      </c>
      <c r="B21" s="79" t="s">
        <v>129</v>
      </c>
      <c r="C21" s="120" t="s">
        <v>39</v>
      </c>
      <c r="D21" s="120">
        <v>2025.7</v>
      </c>
      <c r="E21" s="120">
        <v>116</v>
      </c>
      <c r="F21" s="79" t="s">
        <v>104</v>
      </c>
      <c r="G21" s="79" t="s">
        <v>130</v>
      </c>
      <c r="H21" s="132" t="s">
        <v>72</v>
      </c>
      <c r="I21" s="120" t="s">
        <v>39</v>
      </c>
      <c r="J21" s="123">
        <v>116</v>
      </c>
      <c r="K21" s="112">
        <v>2035.7</v>
      </c>
    </row>
    <row r="22" customFormat="1" ht="48" customHeight="1" spans="1:11">
      <c r="A22" s="120">
        <v>16</v>
      </c>
      <c r="B22" s="79" t="s">
        <v>131</v>
      </c>
      <c r="C22" s="120" t="s">
        <v>39</v>
      </c>
      <c r="D22" s="120">
        <v>2025.9</v>
      </c>
      <c r="E22" s="120">
        <v>3600</v>
      </c>
      <c r="F22" s="79" t="s">
        <v>127</v>
      </c>
      <c r="G22" s="79" t="s">
        <v>132</v>
      </c>
      <c r="H22" s="132" t="s">
        <v>72</v>
      </c>
      <c r="I22" s="120" t="s">
        <v>39</v>
      </c>
      <c r="J22" s="123">
        <v>863</v>
      </c>
      <c r="K22" s="112">
        <v>2032.8</v>
      </c>
    </row>
    <row r="23" s="83" customFormat="1" ht="27.75" customHeight="1" spans="1:11">
      <c r="A23" s="114" t="s">
        <v>122</v>
      </c>
      <c r="B23" s="115"/>
      <c r="C23" s="115"/>
      <c r="D23" s="115"/>
      <c r="E23" s="116">
        <f>SUM(E19:E22)</f>
        <v>8233</v>
      </c>
      <c r="F23" s="117" t="s">
        <v>83</v>
      </c>
      <c r="G23" s="117"/>
      <c r="H23" s="116" t="s">
        <v>83</v>
      </c>
      <c r="I23" s="118" t="s">
        <v>83</v>
      </c>
      <c r="J23" s="43">
        <f>SUM(J19:J22)</f>
        <v>5496</v>
      </c>
      <c r="K23" s="43"/>
    </row>
    <row r="24" customFormat="1" ht="30" customHeight="1" spans="1:11">
      <c r="A24" s="133" t="s">
        <v>59</v>
      </c>
      <c r="B24" s="134"/>
      <c r="C24" s="134"/>
      <c r="D24" s="135"/>
      <c r="E24" s="136">
        <f>E18+E23</f>
        <v>27362</v>
      </c>
      <c r="F24" s="137"/>
      <c r="G24" s="137"/>
      <c r="H24" s="138"/>
      <c r="I24" s="138"/>
      <c r="J24" s="136">
        <f>J18+J23</f>
        <v>24625</v>
      </c>
      <c r="K24" s="138"/>
    </row>
    <row r="33" s="83" customFormat="1" spans="2:7">
      <c r="B33" s="139"/>
      <c r="F33" s="139"/>
      <c r="G33" s="139"/>
    </row>
  </sheetData>
  <mergeCells count="7">
    <mergeCell ref="A2:K2"/>
    <mergeCell ref="B4:F4"/>
    <mergeCell ref="G4:K4"/>
    <mergeCell ref="A18:D18"/>
    <mergeCell ref="A23:D23"/>
    <mergeCell ref="A24:D24"/>
    <mergeCell ref="A4:A5"/>
  </mergeCells>
  <pageMargins left="0.66875" right="0.472222222222222" top="0.550694444444444" bottom="0.511805555555556" header="0.5" footer="0.5"/>
  <pageSetup paperSize="9" scale="72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opLeftCell="A14" workbookViewId="0">
      <selection activeCell="H35" sqref="H35"/>
    </sheetView>
  </sheetViews>
  <sheetFormatPr defaultColWidth="9" defaultRowHeight="15.6"/>
  <cols>
    <col min="1" max="1" width="30.2833333333333" customWidth="1"/>
    <col min="2" max="2" width="17.5" style="47" customWidth="1"/>
    <col min="3" max="3" width="16.25" style="47" customWidth="1"/>
    <col min="4" max="4" width="16.6916666666667" style="47" customWidth="1"/>
    <col min="5" max="5" width="30.9166666666667" customWidth="1"/>
    <col min="6" max="6" width="17.2916666666667" customWidth="1"/>
    <col min="7" max="7" width="16.125" customWidth="1"/>
    <col min="8" max="8" width="15.1583333333333" style="32" customWidth="1"/>
    <col min="9" max="10" width="9" customWidth="1"/>
  </cols>
  <sheetData>
    <row r="1" spans="1:10">
      <c r="A1" s="5" t="s">
        <v>133</v>
      </c>
      <c r="B1" s="49"/>
      <c r="C1" s="49"/>
    </row>
    <row r="2" ht="21.75" customHeight="1" spans="1:10">
      <c r="A2" s="7" t="s">
        <v>134</v>
      </c>
      <c r="B2" s="50"/>
      <c r="C2" s="50"/>
      <c r="D2" s="50"/>
      <c r="E2" s="7"/>
      <c r="F2" s="7"/>
      <c r="G2" s="7"/>
      <c r="H2" s="7"/>
    </row>
    <row r="3" ht="12" customHeight="1" spans="1:10">
      <c r="A3" s="84"/>
      <c r="B3" s="51"/>
      <c r="C3" s="51"/>
      <c r="D3" s="51"/>
      <c r="E3" s="84"/>
      <c r="F3" s="84"/>
      <c r="G3" s="84"/>
      <c r="H3" s="85" t="s">
        <v>2</v>
      </c>
    </row>
    <row r="4" s="31" customFormat="1" ht="18" customHeight="1" spans="1:10">
      <c r="A4" s="13" t="s">
        <v>135</v>
      </c>
      <c r="B4" s="86" t="s">
        <v>136</v>
      </c>
      <c r="C4" s="87" t="s">
        <v>137</v>
      </c>
      <c r="D4" s="88" t="s">
        <v>138</v>
      </c>
      <c r="E4" s="13" t="s">
        <v>139</v>
      </c>
      <c r="F4" s="89" t="s">
        <v>140</v>
      </c>
      <c r="G4" s="15" t="s">
        <v>137</v>
      </c>
      <c r="H4" s="15" t="s">
        <v>138</v>
      </c>
    </row>
    <row r="5" s="31" customFormat="1" ht="17.25" customHeight="1" spans="1:10">
      <c r="A5" s="62" t="s">
        <v>141</v>
      </c>
      <c r="B5" s="63">
        <f>SUM(B6:B20)</f>
        <v>57140</v>
      </c>
      <c r="C5" s="63">
        <f>SUM(C6:C20)</f>
        <v>-10530</v>
      </c>
      <c r="D5" s="63">
        <f>SUM(D6:D20)</f>
        <v>46610</v>
      </c>
      <c r="E5" s="62" t="s">
        <v>142</v>
      </c>
      <c r="F5" s="64">
        <v>46166</v>
      </c>
      <c r="G5" s="65">
        <v>-14700</v>
      </c>
      <c r="H5" s="23">
        <f>F5+G5</f>
        <v>31466</v>
      </c>
    </row>
    <row r="6" ht="17.25" customHeight="1" spans="1:10">
      <c r="A6" s="62" t="s">
        <v>143</v>
      </c>
      <c r="B6" s="65">
        <v>29490</v>
      </c>
      <c r="C6" s="67">
        <v>-2910</v>
      </c>
      <c r="D6" s="63">
        <f>B6+C6</f>
        <v>26580</v>
      </c>
      <c r="E6" s="62" t="s">
        <v>144</v>
      </c>
      <c r="F6" s="64"/>
      <c r="G6" s="65">
        <v>0</v>
      </c>
      <c r="H6" s="23"/>
      <c r="J6" s="31"/>
    </row>
    <row r="7" ht="17.25" customHeight="1" spans="1:10">
      <c r="A7" s="62" t="s">
        <v>145</v>
      </c>
      <c r="B7" s="65">
        <v>3000</v>
      </c>
      <c r="C7" s="67">
        <v>-100</v>
      </c>
      <c r="D7" s="63">
        <f t="shared" ref="D6:D20" si="0">B7+C7</f>
        <v>2900</v>
      </c>
      <c r="E7" s="62" t="s">
        <v>146</v>
      </c>
      <c r="F7" s="64"/>
      <c r="G7" s="65">
        <v>0</v>
      </c>
      <c r="H7" s="23"/>
      <c r="J7" s="31"/>
    </row>
    <row r="8" ht="17.25" customHeight="1" spans="1:10">
      <c r="A8" s="90" t="s">
        <v>147</v>
      </c>
      <c r="B8" s="66">
        <v>1000</v>
      </c>
      <c r="C8" s="67">
        <v>250</v>
      </c>
      <c r="D8" s="63">
        <f t="shared" si="0"/>
        <v>1250</v>
      </c>
      <c r="E8" s="62" t="s">
        <v>148</v>
      </c>
      <c r="F8" s="64">
        <v>11557</v>
      </c>
      <c r="G8" s="65">
        <v>118</v>
      </c>
      <c r="H8" s="23">
        <f t="shared" ref="H8:H28" si="1">F8+G8</f>
        <v>11675</v>
      </c>
      <c r="J8" s="31"/>
    </row>
    <row r="9" ht="17.25" customHeight="1" spans="1:10">
      <c r="A9" s="90" t="s">
        <v>149</v>
      </c>
      <c r="B9" s="91">
        <v>300</v>
      </c>
      <c r="C9" s="67">
        <v>110</v>
      </c>
      <c r="D9" s="63">
        <f t="shared" si="0"/>
        <v>410</v>
      </c>
      <c r="E9" s="62" t="s">
        <v>150</v>
      </c>
      <c r="F9" s="64">
        <v>35080</v>
      </c>
      <c r="G9" s="65">
        <v>3762</v>
      </c>
      <c r="H9" s="23">
        <f t="shared" si="1"/>
        <v>38842</v>
      </c>
      <c r="J9" s="31"/>
    </row>
    <row r="10" ht="17.25" customHeight="1" spans="1:10">
      <c r="A10" s="92" t="s">
        <v>151</v>
      </c>
      <c r="B10" s="93">
        <v>2800</v>
      </c>
      <c r="C10" s="67">
        <v>-600</v>
      </c>
      <c r="D10" s="63">
        <f t="shared" si="0"/>
        <v>2200</v>
      </c>
      <c r="E10" s="62" t="s">
        <v>152</v>
      </c>
      <c r="F10" s="64">
        <v>3946</v>
      </c>
      <c r="G10" s="65">
        <v>3073</v>
      </c>
      <c r="H10" s="23">
        <f t="shared" si="1"/>
        <v>7019</v>
      </c>
      <c r="J10" s="31"/>
    </row>
    <row r="11" ht="17.25" customHeight="1" spans="1:10">
      <c r="A11" s="92" t="s">
        <v>153</v>
      </c>
      <c r="B11" s="93">
        <v>2500</v>
      </c>
      <c r="C11" s="67">
        <v>-100</v>
      </c>
      <c r="D11" s="63">
        <f t="shared" si="0"/>
        <v>2400</v>
      </c>
      <c r="E11" s="62" t="s">
        <v>154</v>
      </c>
      <c r="F11" s="64">
        <v>5247</v>
      </c>
      <c r="G11" s="65">
        <v>-320</v>
      </c>
      <c r="H11" s="23">
        <f t="shared" si="1"/>
        <v>4927</v>
      </c>
      <c r="J11" s="31"/>
    </row>
    <row r="12" ht="17.25" customHeight="1" spans="1:10">
      <c r="A12" s="92" t="s">
        <v>155</v>
      </c>
      <c r="B12" s="93">
        <v>600</v>
      </c>
      <c r="C12" s="67">
        <v>880</v>
      </c>
      <c r="D12" s="63">
        <f t="shared" si="0"/>
        <v>1480</v>
      </c>
      <c r="E12" s="62" t="s">
        <v>156</v>
      </c>
      <c r="F12" s="64">
        <v>49004</v>
      </c>
      <c r="G12" s="65">
        <v>6668</v>
      </c>
      <c r="H12" s="23">
        <f t="shared" si="1"/>
        <v>55672</v>
      </c>
      <c r="J12" s="31"/>
    </row>
    <row r="13" ht="17.25" customHeight="1" spans="1:10">
      <c r="A13" s="92" t="s">
        <v>157</v>
      </c>
      <c r="B13" s="93">
        <v>2900</v>
      </c>
      <c r="C13" s="67">
        <v>-215</v>
      </c>
      <c r="D13" s="63">
        <f t="shared" si="0"/>
        <v>2685</v>
      </c>
      <c r="E13" s="62" t="s">
        <v>158</v>
      </c>
      <c r="F13" s="64">
        <v>22365</v>
      </c>
      <c r="G13" s="65">
        <v>1820</v>
      </c>
      <c r="H13" s="23">
        <f t="shared" si="1"/>
        <v>24185</v>
      </c>
      <c r="J13" s="31"/>
    </row>
    <row r="14" ht="17.25" customHeight="1" spans="1:10">
      <c r="A14" s="92" t="s">
        <v>159</v>
      </c>
      <c r="B14" s="93">
        <v>5000</v>
      </c>
      <c r="C14" s="67">
        <v>-1400</v>
      </c>
      <c r="D14" s="63">
        <f t="shared" si="0"/>
        <v>3600</v>
      </c>
      <c r="E14" s="62" t="s">
        <v>160</v>
      </c>
      <c r="F14" s="64">
        <v>12449</v>
      </c>
      <c r="G14" s="65">
        <v>-4622</v>
      </c>
      <c r="H14" s="23">
        <f t="shared" si="1"/>
        <v>7827</v>
      </c>
      <c r="J14" s="31"/>
    </row>
    <row r="15" ht="17.25" customHeight="1" spans="1:10">
      <c r="A15" s="92" t="s">
        <v>161</v>
      </c>
      <c r="B15" s="93">
        <v>2800</v>
      </c>
      <c r="C15" s="67">
        <v>-1600</v>
      </c>
      <c r="D15" s="63">
        <f t="shared" si="0"/>
        <v>1200</v>
      </c>
      <c r="E15" s="62" t="s">
        <v>162</v>
      </c>
      <c r="F15" s="64">
        <v>15570</v>
      </c>
      <c r="G15" s="65">
        <v>-3395</v>
      </c>
      <c r="H15" s="23">
        <f t="shared" si="1"/>
        <v>12175</v>
      </c>
      <c r="J15" s="31"/>
    </row>
    <row r="16" ht="17.25" customHeight="1" spans="1:10">
      <c r="A16" s="92" t="s">
        <v>163</v>
      </c>
      <c r="B16" s="93">
        <v>1400</v>
      </c>
      <c r="C16" s="67">
        <v>-1250</v>
      </c>
      <c r="D16" s="63">
        <f t="shared" si="0"/>
        <v>150</v>
      </c>
      <c r="E16" s="62" t="s">
        <v>164</v>
      </c>
      <c r="F16" s="64">
        <v>62669</v>
      </c>
      <c r="G16" s="65">
        <v>7447</v>
      </c>
      <c r="H16" s="23">
        <f t="shared" si="1"/>
        <v>70116</v>
      </c>
      <c r="J16" s="31"/>
    </row>
    <row r="17" ht="17.25" customHeight="1" spans="1:10">
      <c r="A17" s="92" t="s">
        <v>165</v>
      </c>
      <c r="B17" s="93">
        <v>5100</v>
      </c>
      <c r="C17" s="67">
        <v>-3600</v>
      </c>
      <c r="D17" s="63">
        <f t="shared" si="0"/>
        <v>1500</v>
      </c>
      <c r="E17" s="62" t="s">
        <v>166</v>
      </c>
      <c r="F17" s="64">
        <v>15101</v>
      </c>
      <c r="G17" s="65">
        <v>270</v>
      </c>
      <c r="H17" s="23">
        <f t="shared" si="1"/>
        <v>15371</v>
      </c>
      <c r="J17" s="31"/>
    </row>
    <row r="18" ht="17.25" customHeight="1" spans="1:10">
      <c r="A18" s="92" t="s">
        <v>167</v>
      </c>
      <c r="B18" s="93">
        <v>200</v>
      </c>
      <c r="C18" s="67">
        <v>-30</v>
      </c>
      <c r="D18" s="63">
        <f t="shared" si="0"/>
        <v>170</v>
      </c>
      <c r="E18" s="62" t="s">
        <v>168</v>
      </c>
      <c r="F18" s="64">
        <v>2763</v>
      </c>
      <c r="G18" s="65">
        <v>-402</v>
      </c>
      <c r="H18" s="23">
        <f t="shared" si="1"/>
        <v>2361</v>
      </c>
      <c r="J18" s="31"/>
    </row>
    <row r="19" ht="17.25" customHeight="1" spans="1:10">
      <c r="A19" s="92" t="s">
        <v>169</v>
      </c>
      <c r="B19" s="93">
        <v>30</v>
      </c>
      <c r="C19" s="70">
        <v>-10</v>
      </c>
      <c r="D19" s="63">
        <f t="shared" si="0"/>
        <v>20</v>
      </c>
      <c r="E19" s="71" t="s">
        <v>170</v>
      </c>
      <c r="F19" s="64">
        <v>184</v>
      </c>
      <c r="G19" s="65">
        <v>1283</v>
      </c>
      <c r="H19" s="23">
        <f t="shared" si="1"/>
        <v>1467</v>
      </c>
      <c r="J19" s="31"/>
    </row>
    <row r="20" ht="17.25" customHeight="1" spans="1:10">
      <c r="A20" s="90" t="s">
        <v>171</v>
      </c>
      <c r="B20" s="66">
        <v>20</v>
      </c>
      <c r="C20" s="70">
        <v>45</v>
      </c>
      <c r="D20" s="63">
        <f t="shared" si="0"/>
        <v>65</v>
      </c>
      <c r="E20" s="71" t="s">
        <v>172</v>
      </c>
      <c r="F20" s="64">
        <v>627</v>
      </c>
      <c r="G20" s="65">
        <v>-535</v>
      </c>
      <c r="H20" s="23">
        <f t="shared" si="1"/>
        <v>92</v>
      </c>
      <c r="J20" s="31"/>
    </row>
    <row r="21" ht="17.25" customHeight="1" spans="1:10">
      <c r="A21" s="68" t="s">
        <v>173</v>
      </c>
      <c r="B21" s="65">
        <f>SUM(B22:B29)</f>
        <v>50670</v>
      </c>
      <c r="C21" s="65">
        <f>SUM(C22:C29)</f>
        <v>10530</v>
      </c>
      <c r="D21" s="63">
        <f>SUM(D22:D29)</f>
        <v>61200</v>
      </c>
      <c r="E21" s="71" t="s">
        <v>174</v>
      </c>
      <c r="F21" s="64">
        <v>7078</v>
      </c>
      <c r="G21" s="65">
        <v>-1139</v>
      </c>
      <c r="H21" s="23">
        <f t="shared" si="1"/>
        <v>5939</v>
      </c>
      <c r="J21" s="31"/>
    </row>
    <row r="22" ht="17.25" customHeight="1" spans="1:10">
      <c r="A22" s="62" t="s">
        <v>175</v>
      </c>
      <c r="B22" s="65">
        <v>4300</v>
      </c>
      <c r="C22" s="70">
        <v>-1000</v>
      </c>
      <c r="D22" s="63">
        <f>B22+C22</f>
        <v>3300</v>
      </c>
      <c r="E22" s="71" t="s">
        <v>176</v>
      </c>
      <c r="F22" s="64">
        <v>9196</v>
      </c>
      <c r="G22" s="65">
        <v>2322</v>
      </c>
      <c r="H22" s="23">
        <f t="shared" si="1"/>
        <v>11518</v>
      </c>
      <c r="J22" s="31"/>
    </row>
    <row r="23" ht="17.25" customHeight="1" spans="1:10">
      <c r="A23" s="62" t="s">
        <v>177</v>
      </c>
      <c r="B23" s="63">
        <v>1800</v>
      </c>
      <c r="C23" s="67">
        <v>-300</v>
      </c>
      <c r="D23" s="63">
        <f>B23+C23</f>
        <v>1500</v>
      </c>
      <c r="E23" s="71" t="s">
        <v>178</v>
      </c>
      <c r="F23" s="64">
        <v>600</v>
      </c>
      <c r="G23" s="65">
        <v>-271</v>
      </c>
      <c r="H23" s="23">
        <f t="shared" si="1"/>
        <v>329</v>
      </c>
      <c r="I23" s="83"/>
      <c r="J23" s="31"/>
    </row>
    <row r="24" s="83" customFormat="1" ht="17.25" customHeight="1" spans="1:10">
      <c r="A24" s="62" t="s">
        <v>179</v>
      </c>
      <c r="B24" s="63">
        <v>3000</v>
      </c>
      <c r="C24" s="67">
        <v>1000</v>
      </c>
      <c r="D24" s="63">
        <f>B24+C24</f>
        <v>4000</v>
      </c>
      <c r="E24" s="71" t="s">
        <v>180</v>
      </c>
      <c r="F24" s="64">
        <v>4593</v>
      </c>
      <c r="G24" s="65">
        <v>523</v>
      </c>
      <c r="H24" s="23">
        <f t="shared" si="1"/>
        <v>5116</v>
      </c>
      <c r="J24" s="31"/>
    </row>
    <row r="25" s="83" customFormat="1" ht="17.25" customHeight="1" spans="1:10">
      <c r="A25" s="62" t="s">
        <v>181</v>
      </c>
      <c r="B25" s="63"/>
      <c r="C25" s="67"/>
      <c r="D25" s="63"/>
      <c r="E25" s="71" t="s">
        <v>182</v>
      </c>
      <c r="F25" s="64">
        <v>3200</v>
      </c>
      <c r="G25" s="65">
        <v>-3200</v>
      </c>
      <c r="H25" s="23">
        <f t="shared" si="1"/>
        <v>0</v>
      </c>
      <c r="I25"/>
      <c r="J25" s="31"/>
    </row>
    <row r="26" ht="17.25" customHeight="1" spans="1:10">
      <c r="A26" s="72" t="s">
        <v>183</v>
      </c>
      <c r="B26" s="63">
        <v>41570</v>
      </c>
      <c r="C26" s="67">
        <v>10146</v>
      </c>
      <c r="D26" s="63">
        <f>B26+C26</f>
        <v>51716</v>
      </c>
      <c r="E26" s="71" t="s">
        <v>184</v>
      </c>
      <c r="F26" s="64">
        <v>50</v>
      </c>
      <c r="G26" s="65">
        <v>0</v>
      </c>
      <c r="H26" s="23">
        <f t="shared" si="1"/>
        <v>50</v>
      </c>
      <c r="J26" s="31"/>
    </row>
    <row r="27" ht="17.25" customHeight="1" spans="1:10">
      <c r="A27" s="62" t="s">
        <v>185</v>
      </c>
      <c r="B27" s="63"/>
      <c r="C27" s="67"/>
      <c r="D27" s="63"/>
      <c r="E27" s="71" t="s">
        <v>186</v>
      </c>
      <c r="F27" s="64">
        <v>6081</v>
      </c>
      <c r="G27" s="65">
        <v>-219</v>
      </c>
      <c r="H27" s="23">
        <f t="shared" si="1"/>
        <v>5862</v>
      </c>
      <c r="J27" s="31"/>
    </row>
    <row r="28" ht="17.25" customHeight="1" spans="1:10">
      <c r="A28" s="62" t="s">
        <v>187</v>
      </c>
      <c r="B28" s="63"/>
      <c r="C28" s="67">
        <v>104</v>
      </c>
      <c r="D28" s="63">
        <f>B28+C28</f>
        <v>104</v>
      </c>
      <c r="E28" s="73" t="s">
        <v>188</v>
      </c>
      <c r="F28" s="94">
        <v>17</v>
      </c>
      <c r="G28" s="65">
        <v>5</v>
      </c>
      <c r="H28" s="23">
        <f t="shared" si="1"/>
        <v>22</v>
      </c>
      <c r="J28" s="31"/>
    </row>
    <row r="29" ht="17.25" customHeight="1" spans="1:10">
      <c r="A29" s="62" t="s">
        <v>189</v>
      </c>
      <c r="B29" s="63"/>
      <c r="C29" s="67">
        <v>580</v>
      </c>
      <c r="D29" s="63">
        <f>B29+C29</f>
        <v>580</v>
      </c>
      <c r="E29" s="95"/>
      <c r="F29" s="95"/>
      <c r="G29" s="95"/>
      <c r="H29" s="96"/>
    </row>
    <row r="30" ht="17.25" customHeight="1" spans="1:10">
      <c r="A30" s="26" t="s">
        <v>190</v>
      </c>
      <c r="B30" s="76">
        <f>B21+B5</f>
        <v>107810</v>
      </c>
      <c r="C30" s="76">
        <f>C21+C5</f>
        <v>0</v>
      </c>
      <c r="D30" s="76">
        <f>D21+D5</f>
        <v>107810</v>
      </c>
      <c r="E30" s="26" t="s">
        <v>191</v>
      </c>
      <c r="F30" s="27">
        <f>SUM(F5:F28)</f>
        <v>313543</v>
      </c>
      <c r="G30" s="28">
        <f>SUM(G5:G28)</f>
        <v>-1512</v>
      </c>
      <c r="H30" s="28">
        <f>SUM(H5:H28)</f>
        <v>312031</v>
      </c>
    </row>
    <row r="31" ht="17.25" customHeight="1" spans="1:10">
      <c r="A31" s="20" t="s">
        <v>192</v>
      </c>
      <c r="B31" s="39">
        <v>123466</v>
      </c>
      <c r="C31" s="67">
        <v>55727</v>
      </c>
      <c r="D31" s="63">
        <f t="shared" ref="D31:D35" si="2">B31+C31</f>
        <v>179193</v>
      </c>
      <c r="E31" s="20" t="s">
        <v>193</v>
      </c>
      <c r="F31" s="22">
        <v>2578</v>
      </c>
      <c r="G31" s="22">
        <v>3500</v>
      </c>
      <c r="H31" s="23">
        <f>F31+G31</f>
        <v>6078</v>
      </c>
    </row>
    <row r="32" ht="17.25" customHeight="1" spans="1:10">
      <c r="A32" s="20" t="s">
        <v>194</v>
      </c>
      <c r="B32" s="64">
        <v>38556</v>
      </c>
      <c r="C32" s="67"/>
      <c r="D32" s="63">
        <f t="shared" si="2"/>
        <v>38556</v>
      </c>
      <c r="E32" s="20" t="s">
        <v>195</v>
      </c>
      <c r="F32" s="22"/>
      <c r="G32" s="22">
        <v>17009</v>
      </c>
      <c r="H32" s="23">
        <f>F32+G32</f>
        <v>17009</v>
      </c>
    </row>
    <row r="33" ht="17.25" customHeight="1" spans="1:8">
      <c r="A33" s="20" t="s">
        <v>196</v>
      </c>
      <c r="B33" s="63">
        <v>3000</v>
      </c>
      <c r="C33" s="67"/>
      <c r="D33" s="63">
        <f t="shared" si="2"/>
        <v>3000</v>
      </c>
      <c r="E33" s="20" t="s">
        <v>197</v>
      </c>
      <c r="F33" s="22"/>
      <c r="G33" s="22"/>
      <c r="H33" s="23"/>
    </row>
    <row r="34" ht="17.25" customHeight="1" spans="1:8">
      <c r="A34" s="20" t="s">
        <v>198</v>
      </c>
      <c r="B34" s="63">
        <v>43869</v>
      </c>
      <c r="C34" s="67">
        <v>-42258</v>
      </c>
      <c r="D34" s="63">
        <f t="shared" si="2"/>
        <v>1611</v>
      </c>
      <c r="E34" s="38" t="s">
        <v>199</v>
      </c>
      <c r="F34" s="22">
        <v>19709</v>
      </c>
      <c r="G34" s="22">
        <v>877</v>
      </c>
      <c r="H34" s="23">
        <f>F34+G34</f>
        <v>20586</v>
      </c>
    </row>
    <row r="35" ht="17.25" customHeight="1" spans="1:8">
      <c r="A35" s="20" t="s">
        <v>200</v>
      </c>
      <c r="B35" s="63">
        <v>19129</v>
      </c>
      <c r="C35" s="67">
        <f>7507+2098</f>
        <v>9605</v>
      </c>
      <c r="D35" s="63">
        <f t="shared" si="2"/>
        <v>28734</v>
      </c>
      <c r="E35" s="20" t="s">
        <v>201</v>
      </c>
      <c r="F35" s="22"/>
      <c r="G35" s="22">
        <v>3200</v>
      </c>
      <c r="H35" s="23">
        <f>F35+G35</f>
        <v>3200</v>
      </c>
    </row>
    <row r="36" ht="17.25" customHeight="1" spans="1:8">
      <c r="A36" s="97" t="s">
        <v>202</v>
      </c>
      <c r="B36" s="63"/>
      <c r="C36" s="67"/>
      <c r="D36" s="63"/>
      <c r="E36" s="98"/>
      <c r="F36" s="94"/>
      <c r="G36" s="22"/>
      <c r="H36" s="23"/>
    </row>
    <row r="37" ht="17.25" customHeight="1" spans="1:8">
      <c r="A37" s="26" t="s">
        <v>203</v>
      </c>
      <c r="B37" s="76">
        <f>SUM(B30,B31:B36)</f>
        <v>335830</v>
      </c>
      <c r="C37" s="82">
        <f>SUM(C30,C31:C36)</f>
        <v>23074</v>
      </c>
      <c r="D37" s="76">
        <f>SUM(D30,D31:D36)</f>
        <v>358904</v>
      </c>
      <c r="E37" s="26" t="s">
        <v>204</v>
      </c>
      <c r="F37" s="28">
        <f>SUM(F30,F31:F35)</f>
        <v>335830</v>
      </c>
      <c r="G37" s="28">
        <f>SUM(G30,G31:G35)</f>
        <v>23074</v>
      </c>
      <c r="H37" s="28">
        <f>SUM(H30,H31:H35)</f>
        <v>358904</v>
      </c>
    </row>
  </sheetData>
  <mergeCells count="2">
    <mergeCell ref="A1:C1"/>
    <mergeCell ref="A2:H2"/>
  </mergeCells>
  <pageMargins left="0.432638888888889" right="0.393055555555556" top="0.708333333333333" bottom="0.66875" header="0.5" footer="0.5"/>
  <pageSetup paperSize="9" scale="8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zoomScale="90" zoomScaleNormal="90" topLeftCell="A19" workbookViewId="0">
      <selection activeCell="H42" sqref="H42"/>
    </sheetView>
  </sheetViews>
  <sheetFormatPr defaultColWidth="9" defaultRowHeight="15.6"/>
  <cols>
    <col min="1" max="1" width="33.0833333333333" style="47" customWidth="1"/>
    <col min="2" max="4" width="16.7" style="47" customWidth="1"/>
    <col min="5" max="5" width="28.75" style="47" customWidth="1"/>
    <col min="6" max="7" width="16.7" style="47" customWidth="1"/>
    <col min="8" max="8" width="16.7" style="48" customWidth="1"/>
    <col min="9" max="9" width="9" style="47" customWidth="1"/>
    <col min="10" max="16384" width="9" style="47"/>
  </cols>
  <sheetData>
    <row r="1" spans="1:9">
      <c r="A1" s="49" t="s">
        <v>205</v>
      </c>
      <c r="B1" s="49"/>
      <c r="C1" s="49"/>
    </row>
    <row r="2" ht="22.5" customHeight="1" spans="1:9">
      <c r="A2" s="50" t="s">
        <v>206</v>
      </c>
      <c r="B2" s="50"/>
      <c r="C2" s="50"/>
      <c r="D2" s="50"/>
      <c r="E2" s="50"/>
      <c r="F2" s="50"/>
      <c r="G2" s="50"/>
      <c r="H2" s="50"/>
    </row>
    <row r="3" ht="16.5" customHeight="1" spans="1:9">
      <c r="A3" s="51"/>
      <c r="B3" s="51"/>
      <c r="C3" s="51"/>
      <c r="D3" s="51"/>
      <c r="E3" s="51"/>
      <c r="F3" s="51"/>
      <c r="G3" s="51"/>
      <c r="H3" s="52" t="s">
        <v>2</v>
      </c>
    </row>
    <row r="4" s="45" customFormat="1" ht="22.5" customHeight="1" spans="1:9">
      <c r="A4" s="53" t="s">
        <v>135</v>
      </c>
      <c r="B4" s="54" t="s">
        <v>136</v>
      </c>
      <c r="C4" s="55" t="s">
        <v>137</v>
      </c>
      <c r="D4" s="55" t="s">
        <v>138</v>
      </c>
      <c r="E4" s="53" t="s">
        <v>139</v>
      </c>
      <c r="F4" s="56" t="s">
        <v>207</v>
      </c>
      <c r="G4" s="57" t="s">
        <v>137</v>
      </c>
      <c r="H4" s="57" t="s">
        <v>138</v>
      </c>
    </row>
    <row r="5" s="45" customFormat="1" ht="42.75" customHeight="1" spans="1:9">
      <c r="A5" s="58"/>
      <c r="B5" s="59"/>
      <c r="C5" s="60"/>
      <c r="D5" s="60"/>
      <c r="E5" s="58"/>
      <c r="F5" s="61"/>
      <c r="G5" s="57"/>
      <c r="H5" s="57"/>
    </row>
    <row r="6" s="45" customFormat="1" ht="17.25" customHeight="1" spans="1:9">
      <c r="A6" s="62" t="s">
        <v>141</v>
      </c>
      <c r="B6" s="63">
        <f>SUM(B7:B21)</f>
        <v>27881</v>
      </c>
      <c r="C6" s="63">
        <f>SUM(C7:C21)</f>
        <v>-18616</v>
      </c>
      <c r="D6" s="63">
        <f>B6+C6</f>
        <v>9265</v>
      </c>
      <c r="E6" s="62" t="s">
        <v>142</v>
      </c>
      <c r="F6" s="64">
        <v>35316</v>
      </c>
      <c r="G6" s="65">
        <v>-14700</v>
      </c>
      <c r="H6" s="39">
        <f>F6+G6</f>
        <v>20616</v>
      </c>
    </row>
    <row r="7" ht="17.25" customHeight="1" spans="1:9">
      <c r="A7" s="62" t="s">
        <v>143</v>
      </c>
      <c r="B7" s="66">
        <v>14880</v>
      </c>
      <c r="C7" s="67">
        <v>-10232</v>
      </c>
      <c r="D7" s="63">
        <f>B7+C7</f>
        <v>4648</v>
      </c>
      <c r="E7" s="62" t="s">
        <v>144</v>
      </c>
      <c r="F7" s="64"/>
      <c r="G7" s="65">
        <v>0</v>
      </c>
      <c r="H7" s="39"/>
      <c r="I7" s="45"/>
    </row>
    <row r="8" ht="17.25" customHeight="1" spans="1:9">
      <c r="A8" s="62" t="s">
        <v>145</v>
      </c>
      <c r="B8" s="66">
        <v>1800</v>
      </c>
      <c r="C8" s="67">
        <v>-974</v>
      </c>
      <c r="D8" s="63">
        <f t="shared" ref="D8:D20" si="0">B8+C8</f>
        <v>826</v>
      </c>
      <c r="E8" s="62" t="s">
        <v>146</v>
      </c>
      <c r="F8" s="64"/>
      <c r="G8" s="65">
        <v>0</v>
      </c>
      <c r="H8" s="39"/>
    </row>
    <row r="9" ht="17.25" customHeight="1" spans="1:9">
      <c r="A9" s="62" t="s">
        <v>147</v>
      </c>
      <c r="B9" s="66">
        <v>500</v>
      </c>
      <c r="C9" s="67">
        <v>-118</v>
      </c>
      <c r="D9" s="63">
        <f t="shared" si="0"/>
        <v>382</v>
      </c>
      <c r="E9" s="62" t="s">
        <v>148</v>
      </c>
      <c r="F9" s="64">
        <v>11557</v>
      </c>
      <c r="G9" s="65">
        <v>118</v>
      </c>
      <c r="H9" s="39">
        <f t="shared" ref="H7:H29" si="1">F9+G9</f>
        <v>11675</v>
      </c>
    </row>
    <row r="10" ht="17.25" customHeight="1" spans="1:9">
      <c r="A10" s="62" t="s">
        <v>149</v>
      </c>
      <c r="B10" s="66">
        <v>30</v>
      </c>
      <c r="C10" s="67">
        <v>36</v>
      </c>
      <c r="D10" s="63">
        <f t="shared" si="0"/>
        <v>66</v>
      </c>
      <c r="E10" s="62" t="s">
        <v>150</v>
      </c>
      <c r="F10" s="64">
        <v>35080</v>
      </c>
      <c r="G10" s="65">
        <v>3762</v>
      </c>
      <c r="H10" s="39">
        <f t="shared" si="1"/>
        <v>38842</v>
      </c>
    </row>
    <row r="11" ht="17.25" customHeight="1" spans="1:9">
      <c r="A11" s="68" t="s">
        <v>151</v>
      </c>
      <c r="B11" s="69">
        <v>1800</v>
      </c>
      <c r="C11" s="67">
        <v>-1132</v>
      </c>
      <c r="D11" s="63">
        <f t="shared" si="0"/>
        <v>668</v>
      </c>
      <c r="E11" s="62" t="s">
        <v>152</v>
      </c>
      <c r="F11" s="64">
        <v>3946</v>
      </c>
      <c r="G11" s="65">
        <v>3073</v>
      </c>
      <c r="H11" s="39">
        <f t="shared" si="1"/>
        <v>7019</v>
      </c>
    </row>
    <row r="12" ht="17.25" customHeight="1" spans="1:9">
      <c r="A12" s="68" t="s">
        <v>153</v>
      </c>
      <c r="B12" s="69">
        <v>1700</v>
      </c>
      <c r="C12" s="67">
        <v>-912</v>
      </c>
      <c r="D12" s="63">
        <f t="shared" si="0"/>
        <v>788</v>
      </c>
      <c r="E12" s="62" t="s">
        <v>154</v>
      </c>
      <c r="F12" s="64">
        <v>5247</v>
      </c>
      <c r="G12" s="65">
        <v>-320</v>
      </c>
      <c r="H12" s="39">
        <f t="shared" si="1"/>
        <v>4927</v>
      </c>
    </row>
    <row r="13" ht="17.25" customHeight="1" spans="1:9">
      <c r="A13" s="68" t="s">
        <v>155</v>
      </c>
      <c r="B13" s="69">
        <v>190</v>
      </c>
      <c r="C13" s="67">
        <v>426</v>
      </c>
      <c r="D13" s="63">
        <f t="shared" si="0"/>
        <v>616</v>
      </c>
      <c r="E13" s="62" t="s">
        <v>156</v>
      </c>
      <c r="F13" s="64">
        <v>46665</v>
      </c>
      <c r="G13" s="65">
        <v>6668</v>
      </c>
      <c r="H13" s="39">
        <f t="shared" si="1"/>
        <v>53333</v>
      </c>
    </row>
    <row r="14" ht="17.25" customHeight="1" spans="1:9">
      <c r="A14" s="68" t="s">
        <v>157</v>
      </c>
      <c r="B14" s="69">
        <v>870</v>
      </c>
      <c r="C14" s="67">
        <v>-405</v>
      </c>
      <c r="D14" s="63">
        <f t="shared" si="0"/>
        <v>465</v>
      </c>
      <c r="E14" s="62" t="s">
        <v>158</v>
      </c>
      <c r="F14" s="64">
        <v>21970</v>
      </c>
      <c r="G14" s="65">
        <v>1820</v>
      </c>
      <c r="H14" s="39">
        <f t="shared" si="1"/>
        <v>23790</v>
      </c>
    </row>
    <row r="15" ht="17.25" customHeight="1" spans="1:9">
      <c r="A15" s="68" t="s">
        <v>159</v>
      </c>
      <c r="B15" s="69">
        <v>1900</v>
      </c>
      <c r="C15" s="67">
        <v>-1826</v>
      </c>
      <c r="D15" s="63">
        <f t="shared" si="0"/>
        <v>74</v>
      </c>
      <c r="E15" s="62" t="s">
        <v>160</v>
      </c>
      <c r="F15" s="64">
        <v>12449</v>
      </c>
      <c r="G15" s="65">
        <v>-4622</v>
      </c>
      <c r="H15" s="39">
        <f t="shared" si="1"/>
        <v>7827</v>
      </c>
    </row>
    <row r="16" ht="17.25" customHeight="1" spans="1:9">
      <c r="A16" s="68" t="s">
        <v>161</v>
      </c>
      <c r="B16" s="69">
        <v>1200</v>
      </c>
      <c r="C16" s="67">
        <v>-856</v>
      </c>
      <c r="D16" s="63">
        <f t="shared" si="0"/>
        <v>344</v>
      </c>
      <c r="E16" s="62" t="s">
        <v>162</v>
      </c>
      <c r="F16" s="64">
        <v>15201</v>
      </c>
      <c r="G16" s="65">
        <v>-3395</v>
      </c>
      <c r="H16" s="39">
        <f t="shared" si="1"/>
        <v>11806</v>
      </c>
    </row>
    <row r="17" ht="17.25" customHeight="1" spans="1:8">
      <c r="A17" s="68" t="s">
        <v>163</v>
      </c>
      <c r="B17" s="69">
        <v>1400</v>
      </c>
      <c r="C17" s="67">
        <v>-1392</v>
      </c>
      <c r="D17" s="63">
        <f t="shared" si="0"/>
        <v>8</v>
      </c>
      <c r="E17" s="62" t="s">
        <v>164</v>
      </c>
      <c r="F17" s="64">
        <v>48535</v>
      </c>
      <c r="G17" s="65">
        <v>7447</v>
      </c>
      <c r="H17" s="39">
        <f t="shared" si="1"/>
        <v>55982</v>
      </c>
    </row>
    <row r="18" ht="17.25" customHeight="1" spans="1:8">
      <c r="A18" s="68" t="s">
        <v>165</v>
      </c>
      <c r="B18" s="69">
        <v>1600</v>
      </c>
      <c r="C18" s="67">
        <v>-1221</v>
      </c>
      <c r="D18" s="63">
        <f t="shared" si="0"/>
        <v>379</v>
      </c>
      <c r="E18" s="62" t="s">
        <v>166</v>
      </c>
      <c r="F18" s="64">
        <v>15101</v>
      </c>
      <c r="G18" s="65">
        <v>270</v>
      </c>
      <c r="H18" s="39">
        <f t="shared" si="1"/>
        <v>15371</v>
      </c>
    </row>
    <row r="19" ht="17.25" customHeight="1" spans="1:8">
      <c r="A19" s="68" t="s">
        <v>167</v>
      </c>
      <c r="B19" s="69"/>
      <c r="C19" s="67"/>
      <c r="D19" s="63"/>
      <c r="E19" s="62" t="s">
        <v>168</v>
      </c>
      <c r="F19" s="64">
        <v>2763</v>
      </c>
      <c r="G19" s="65">
        <v>-402</v>
      </c>
      <c r="H19" s="39">
        <f t="shared" si="1"/>
        <v>2361</v>
      </c>
    </row>
    <row r="20" ht="17.25" customHeight="1" spans="1:8">
      <c r="A20" s="68" t="s">
        <v>169</v>
      </c>
      <c r="B20" s="69">
        <v>11</v>
      </c>
      <c r="C20" s="70">
        <v>-10</v>
      </c>
      <c r="D20" s="63">
        <f t="shared" si="0"/>
        <v>1</v>
      </c>
      <c r="E20" s="71" t="s">
        <v>170</v>
      </c>
      <c r="F20" s="64">
        <v>184</v>
      </c>
      <c r="G20" s="65">
        <v>1283</v>
      </c>
      <c r="H20" s="39">
        <f t="shared" si="1"/>
        <v>1467</v>
      </c>
    </row>
    <row r="21" ht="17.25" customHeight="1" spans="1:8">
      <c r="A21" s="62" t="s">
        <v>171</v>
      </c>
      <c r="B21" s="66"/>
      <c r="C21" s="70"/>
      <c r="D21" s="63"/>
      <c r="E21" s="71" t="s">
        <v>172</v>
      </c>
      <c r="F21" s="64">
        <v>627</v>
      </c>
      <c r="G21" s="65">
        <v>-535</v>
      </c>
      <c r="H21" s="39">
        <f t="shared" si="1"/>
        <v>92</v>
      </c>
    </row>
    <row r="22" ht="17.25" customHeight="1" spans="1:8">
      <c r="A22" s="68" t="s">
        <v>173</v>
      </c>
      <c r="B22" s="65">
        <f>SUM(B23:B30)</f>
        <v>50670</v>
      </c>
      <c r="C22" s="65">
        <f>SUM(C23:C30)</f>
        <v>10530</v>
      </c>
      <c r="D22" s="63">
        <f>B22+C22</f>
        <v>61200</v>
      </c>
      <c r="E22" s="71" t="s">
        <v>174</v>
      </c>
      <c r="F22" s="64">
        <v>7078</v>
      </c>
      <c r="G22" s="65">
        <v>-1139</v>
      </c>
      <c r="H22" s="39">
        <f t="shared" si="1"/>
        <v>5939</v>
      </c>
    </row>
    <row r="23" ht="17.25" customHeight="1" spans="1:8">
      <c r="A23" s="62" t="s">
        <v>175</v>
      </c>
      <c r="B23" s="66">
        <v>4300</v>
      </c>
      <c r="C23" s="67">
        <v>-1000</v>
      </c>
      <c r="D23" s="63">
        <f>B23+C23</f>
        <v>3300</v>
      </c>
      <c r="E23" s="71" t="s">
        <v>176</v>
      </c>
      <c r="F23" s="64">
        <v>8024</v>
      </c>
      <c r="G23" s="65">
        <v>2322</v>
      </c>
      <c r="H23" s="39">
        <f t="shared" si="1"/>
        <v>10346</v>
      </c>
    </row>
    <row r="24" ht="17.25" customHeight="1" spans="1:8">
      <c r="A24" s="62" t="s">
        <v>177</v>
      </c>
      <c r="B24" s="66">
        <v>1800</v>
      </c>
      <c r="C24" s="67">
        <v>-300</v>
      </c>
      <c r="D24" s="63">
        <f t="shared" ref="D24:D30" si="2">B24+C24</f>
        <v>1500</v>
      </c>
      <c r="E24" s="71" t="s">
        <v>178</v>
      </c>
      <c r="F24" s="64">
        <v>600</v>
      </c>
      <c r="G24" s="65">
        <v>-271</v>
      </c>
      <c r="H24" s="39">
        <f t="shared" si="1"/>
        <v>329</v>
      </c>
    </row>
    <row r="25" s="46" customFormat="1" ht="17.25" customHeight="1" spans="1:8">
      <c r="A25" s="62" t="s">
        <v>179</v>
      </c>
      <c r="B25" s="66">
        <v>3000</v>
      </c>
      <c r="C25" s="67">
        <v>1000</v>
      </c>
      <c r="D25" s="63">
        <f t="shared" si="2"/>
        <v>4000</v>
      </c>
      <c r="E25" s="71" t="s">
        <v>180</v>
      </c>
      <c r="F25" s="64">
        <v>4593</v>
      </c>
      <c r="G25" s="65">
        <v>523</v>
      </c>
      <c r="H25" s="39">
        <f t="shared" si="1"/>
        <v>5116</v>
      </c>
    </row>
    <row r="26" s="46" customFormat="1" ht="17.25" customHeight="1" spans="1:8">
      <c r="A26" s="62" t="s">
        <v>181</v>
      </c>
      <c r="B26" s="66"/>
      <c r="C26" s="67"/>
      <c r="D26" s="63"/>
      <c r="E26" s="71" t="s">
        <v>182</v>
      </c>
      <c r="F26" s="64">
        <v>3200</v>
      </c>
      <c r="G26" s="65">
        <v>-3200</v>
      </c>
      <c r="H26" s="39">
        <f t="shared" si="1"/>
        <v>0</v>
      </c>
    </row>
    <row r="27" ht="17.25" customHeight="1" spans="1:8">
      <c r="A27" s="72" t="s">
        <v>183</v>
      </c>
      <c r="B27" s="66">
        <v>41570</v>
      </c>
      <c r="C27" s="67">
        <v>10146</v>
      </c>
      <c r="D27" s="63">
        <f t="shared" si="2"/>
        <v>51716</v>
      </c>
      <c r="E27" s="71" t="s">
        <v>184</v>
      </c>
      <c r="F27" s="64">
        <v>50</v>
      </c>
      <c r="G27" s="65">
        <v>0</v>
      </c>
      <c r="H27" s="39">
        <f t="shared" si="1"/>
        <v>50</v>
      </c>
    </row>
    <row r="28" ht="17.25" customHeight="1" spans="1:8">
      <c r="A28" s="62" t="s">
        <v>185</v>
      </c>
      <c r="B28" s="66"/>
      <c r="C28" s="67"/>
      <c r="D28" s="63"/>
      <c r="E28" s="71" t="s">
        <v>186</v>
      </c>
      <c r="F28" s="64">
        <v>6081</v>
      </c>
      <c r="G28" s="65">
        <v>-219</v>
      </c>
      <c r="H28" s="39">
        <f t="shared" si="1"/>
        <v>5862</v>
      </c>
    </row>
    <row r="29" ht="17.25" customHeight="1" spans="1:8">
      <c r="A29" s="62" t="s">
        <v>187</v>
      </c>
      <c r="B29" s="66"/>
      <c r="C29" s="67">
        <v>104</v>
      </c>
      <c r="D29" s="63">
        <f t="shared" si="2"/>
        <v>104</v>
      </c>
      <c r="E29" s="73" t="s">
        <v>188</v>
      </c>
      <c r="F29" s="74">
        <v>17</v>
      </c>
      <c r="G29" s="65">
        <v>5</v>
      </c>
      <c r="H29" s="39">
        <f t="shared" si="1"/>
        <v>22</v>
      </c>
    </row>
    <row r="30" ht="17.25" customHeight="1" spans="1:8">
      <c r="A30" s="62" t="s">
        <v>189</v>
      </c>
      <c r="B30" s="66"/>
      <c r="C30" s="67">
        <v>580</v>
      </c>
      <c r="D30" s="63">
        <f t="shared" si="2"/>
        <v>580</v>
      </c>
      <c r="E30" s="73"/>
      <c r="F30" s="74"/>
      <c r="G30" s="65"/>
      <c r="H30" s="39"/>
    </row>
    <row r="31" ht="17.25" customHeight="1" spans="1:8">
      <c r="A31" s="75" t="s">
        <v>190</v>
      </c>
      <c r="B31" s="76">
        <f>B22+B6</f>
        <v>78551</v>
      </c>
      <c r="C31" s="76">
        <f>C22+C6</f>
        <v>-8086</v>
      </c>
      <c r="D31" s="76">
        <f>D22+D6</f>
        <v>70465</v>
      </c>
      <c r="E31" s="75" t="s">
        <v>191</v>
      </c>
      <c r="F31" s="77">
        <f>SUM(F6:F30)</f>
        <v>284284</v>
      </c>
      <c r="G31" s="76">
        <f>SUM(G6:G30)</f>
        <v>-1512</v>
      </c>
      <c r="H31" s="76">
        <f>SUM(H6:H30)</f>
        <v>282772</v>
      </c>
    </row>
    <row r="32" ht="17.25" customHeight="1" spans="1:8">
      <c r="A32" s="78" t="s">
        <v>192</v>
      </c>
      <c r="B32" s="63">
        <v>123466</v>
      </c>
      <c r="C32" s="67">
        <v>55727</v>
      </c>
      <c r="D32" s="63">
        <f>B32+C32</f>
        <v>179193</v>
      </c>
      <c r="E32" s="78" t="s">
        <v>193</v>
      </c>
      <c r="F32" s="63">
        <v>2578</v>
      </c>
      <c r="G32" s="63">
        <v>3500</v>
      </c>
      <c r="H32" s="39">
        <f>F32+G32</f>
        <v>6078</v>
      </c>
    </row>
    <row r="33" ht="17.25" customHeight="1" spans="1:8">
      <c r="A33" s="78" t="s">
        <v>194</v>
      </c>
      <c r="B33" s="63">
        <v>38556</v>
      </c>
      <c r="C33" s="67"/>
      <c r="D33" s="63">
        <f t="shared" ref="D33:D37" si="3">B33+C33</f>
        <v>38556</v>
      </c>
      <c r="E33" s="78" t="s">
        <v>195</v>
      </c>
      <c r="F33" s="63"/>
      <c r="G33" s="63">
        <v>17009</v>
      </c>
      <c r="H33" s="39">
        <f>F33+G33</f>
        <v>17009</v>
      </c>
    </row>
    <row r="34" ht="17.25" customHeight="1" spans="1:8">
      <c r="A34" s="78" t="s">
        <v>196</v>
      </c>
      <c r="B34" s="63">
        <v>3000</v>
      </c>
      <c r="C34" s="67"/>
      <c r="D34" s="63">
        <f t="shared" si="3"/>
        <v>3000</v>
      </c>
      <c r="E34" s="78" t="s">
        <v>197</v>
      </c>
      <c r="F34" s="63"/>
      <c r="G34" s="63"/>
      <c r="H34" s="39"/>
    </row>
    <row r="35" ht="17.25" customHeight="1" spans="1:8">
      <c r="A35" s="78" t="s">
        <v>198</v>
      </c>
      <c r="B35" s="63">
        <v>43869</v>
      </c>
      <c r="C35" s="67">
        <v>-42258</v>
      </c>
      <c r="D35" s="63">
        <f t="shared" si="3"/>
        <v>1611</v>
      </c>
      <c r="E35" s="79" t="s">
        <v>199</v>
      </c>
      <c r="F35" s="63">
        <v>19709</v>
      </c>
      <c r="G35" s="63">
        <v>877</v>
      </c>
      <c r="H35" s="39">
        <f>F35+G35</f>
        <v>20586</v>
      </c>
    </row>
    <row r="36" ht="17.25" customHeight="1" spans="1:8">
      <c r="A36" s="78" t="s">
        <v>200</v>
      </c>
      <c r="B36" s="63">
        <v>19129</v>
      </c>
      <c r="C36" s="67">
        <v>9605</v>
      </c>
      <c r="D36" s="63">
        <f t="shared" si="3"/>
        <v>28734</v>
      </c>
      <c r="E36" s="78" t="s">
        <v>201</v>
      </c>
      <c r="F36" s="63"/>
      <c r="G36" s="63">
        <v>3200</v>
      </c>
      <c r="H36" s="39">
        <f>F36+G36</f>
        <v>3200</v>
      </c>
    </row>
    <row r="37" ht="17.25" customHeight="1" spans="1:8">
      <c r="A37" s="80" t="s">
        <v>202</v>
      </c>
      <c r="B37" s="63"/>
      <c r="C37" s="67">
        <v>8086</v>
      </c>
      <c r="D37" s="63">
        <f t="shared" si="3"/>
        <v>8086</v>
      </c>
      <c r="E37" s="81"/>
      <c r="F37" s="74"/>
      <c r="G37" s="63"/>
      <c r="H37" s="39"/>
    </row>
    <row r="38" ht="17.25" customHeight="1" spans="1:8">
      <c r="A38" s="75" t="s">
        <v>203</v>
      </c>
      <c r="B38" s="76">
        <f>SUM(B31,B32:B37)</f>
        <v>306571</v>
      </c>
      <c r="C38" s="82">
        <f>SUM(C31,C32:C37)</f>
        <v>23074</v>
      </c>
      <c r="D38" s="76">
        <f>SUM(D31,D32:D37)</f>
        <v>329645</v>
      </c>
      <c r="E38" s="75" t="s">
        <v>204</v>
      </c>
      <c r="F38" s="76">
        <f>SUM(F31,F32:F36)</f>
        <v>306571</v>
      </c>
      <c r="G38" s="76">
        <f>SUM(G31,G32:G36)</f>
        <v>23074</v>
      </c>
      <c r="H38" s="76">
        <f>SUM(H31,H32:H36)</f>
        <v>329645</v>
      </c>
    </row>
  </sheetData>
  <mergeCells count="10">
    <mergeCell ref="A1:C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432638888888889" right="0.236111111111111" top="0.511805555555556" bottom="0.432638888888889" header="0.432638888888889" footer="0.314583333333333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12" workbookViewId="0">
      <selection activeCell="I24" sqref="I24"/>
    </sheetView>
  </sheetViews>
  <sheetFormatPr defaultColWidth="9" defaultRowHeight="15.6"/>
  <cols>
    <col min="1" max="1" width="30.5916666666667" customWidth="1"/>
    <col min="2" max="3" width="14.7" customWidth="1"/>
    <col min="4" max="5" width="14.7" hidden="1" customWidth="1"/>
    <col min="6" max="6" width="14.7" customWidth="1"/>
    <col min="7" max="7" width="27.625" customWidth="1"/>
    <col min="8" max="8" width="14.7" customWidth="1"/>
    <col min="9" max="10" width="14.7" style="32" customWidth="1"/>
  </cols>
  <sheetData>
    <row r="1" spans="1:11">
      <c r="A1" s="5" t="s">
        <v>208</v>
      </c>
      <c r="B1" s="5"/>
      <c r="C1" s="5"/>
      <c r="D1" s="5"/>
      <c r="E1" s="5"/>
    </row>
    <row r="2" ht="25.8" spans="1:11">
      <c r="A2" s="7" t="s">
        <v>209</v>
      </c>
      <c r="B2" s="7"/>
      <c r="C2" s="7"/>
      <c r="D2" s="7"/>
      <c r="E2" s="7"/>
      <c r="F2" s="7"/>
      <c r="G2" s="7"/>
      <c r="H2" s="7"/>
      <c r="I2" s="7"/>
      <c r="J2" s="7"/>
    </row>
    <row r="3" spans="1:11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</row>
    <row r="4" s="31" customFormat="1" ht="23.25" customHeight="1" spans="1:11">
      <c r="A4" s="13" t="s">
        <v>135</v>
      </c>
      <c r="B4" s="13" t="s">
        <v>136</v>
      </c>
      <c r="C4" s="14" t="s">
        <v>137</v>
      </c>
      <c r="D4" s="34"/>
      <c r="E4" s="35"/>
      <c r="F4" s="13" t="s">
        <v>138</v>
      </c>
      <c r="G4" s="13" t="s">
        <v>139</v>
      </c>
      <c r="H4" s="13" t="s">
        <v>136</v>
      </c>
      <c r="I4" s="13" t="s">
        <v>137</v>
      </c>
      <c r="J4" s="13" t="s">
        <v>138</v>
      </c>
    </row>
    <row r="5" s="31" customFormat="1" ht="42.75" customHeight="1" spans="1:11">
      <c r="A5" s="17"/>
      <c r="B5" s="17"/>
      <c r="C5" s="18"/>
      <c r="D5" s="36"/>
      <c r="E5" s="37"/>
      <c r="F5" s="17"/>
      <c r="G5" s="17"/>
      <c r="H5" s="17"/>
      <c r="I5" s="17"/>
      <c r="J5" s="17"/>
    </row>
    <row r="6" s="31" customFormat="1" ht="23.25" customHeight="1" spans="1:11">
      <c r="A6" s="20" t="s">
        <v>210</v>
      </c>
      <c r="B6" s="23"/>
      <c r="C6" s="23"/>
      <c r="D6" s="23"/>
      <c r="E6" s="23">
        <f t="shared" ref="E6:E15" si="0">C6+D6</f>
        <v>0</v>
      </c>
      <c r="F6" s="23"/>
      <c r="G6" s="38" t="s">
        <v>211</v>
      </c>
      <c r="H6" s="23">
        <v>7</v>
      </c>
      <c r="I6" s="23">
        <v>42</v>
      </c>
      <c r="J6" s="39">
        <f>H6+I6</f>
        <v>49</v>
      </c>
    </row>
    <row r="7" ht="23.25" customHeight="1" spans="1:11">
      <c r="A7" s="20" t="s">
        <v>212</v>
      </c>
      <c r="B7" s="23"/>
      <c r="C7" s="23"/>
      <c r="D7" s="23"/>
      <c r="E7" s="23">
        <f t="shared" si="0"/>
        <v>0</v>
      </c>
      <c r="F7" s="23"/>
      <c r="G7" s="38" t="s">
        <v>213</v>
      </c>
      <c r="H7" s="23"/>
      <c r="I7" s="23"/>
      <c r="J7" s="39"/>
      <c r="K7" s="31"/>
    </row>
    <row r="8" ht="23.25" customHeight="1" spans="1:11">
      <c r="A8" s="20" t="s">
        <v>214</v>
      </c>
      <c r="B8" s="23"/>
      <c r="C8" s="23"/>
      <c r="D8" s="23"/>
      <c r="E8" s="23">
        <f t="shared" si="0"/>
        <v>0</v>
      </c>
      <c r="F8" s="23"/>
      <c r="G8" s="38" t="s">
        <v>215</v>
      </c>
      <c r="H8" s="23"/>
      <c r="I8" s="23"/>
      <c r="J8" s="39"/>
      <c r="K8" s="31"/>
    </row>
    <row r="9" ht="23.25" customHeight="1" spans="1:11">
      <c r="A9" s="20" t="s">
        <v>216</v>
      </c>
      <c r="B9" s="23"/>
      <c r="C9" s="23"/>
      <c r="D9" s="23"/>
      <c r="E9" s="23">
        <f t="shared" si="0"/>
        <v>0</v>
      </c>
      <c r="F9" s="23"/>
      <c r="G9" s="38" t="s">
        <v>217</v>
      </c>
      <c r="H9" s="23">
        <v>27387</v>
      </c>
      <c r="I9" s="22">
        <v>-1903</v>
      </c>
      <c r="J9" s="39">
        <f t="shared" ref="J6:J12" si="1">H9+I9</f>
        <v>25484</v>
      </c>
      <c r="K9" s="31"/>
    </row>
    <row r="10" ht="23.25" customHeight="1" spans="1:11">
      <c r="A10" s="20" t="s">
        <v>218</v>
      </c>
      <c r="B10" s="23">
        <v>32000</v>
      </c>
      <c r="C10" s="22">
        <v>-27224</v>
      </c>
      <c r="D10" s="23"/>
      <c r="E10" s="23">
        <f t="shared" si="0"/>
        <v>-27224</v>
      </c>
      <c r="F10" s="23">
        <f>B10+E10</f>
        <v>4776</v>
      </c>
      <c r="G10" s="38" t="s">
        <v>219</v>
      </c>
      <c r="H10" s="23">
        <v>1689</v>
      </c>
      <c r="I10" s="23">
        <v>467</v>
      </c>
      <c r="J10" s="39">
        <f t="shared" si="1"/>
        <v>2156</v>
      </c>
      <c r="K10" s="31"/>
    </row>
    <row r="11" ht="23.25" customHeight="1" spans="1:11">
      <c r="A11" s="20" t="s">
        <v>220</v>
      </c>
      <c r="B11" s="23"/>
      <c r="C11" s="23"/>
      <c r="D11" s="23"/>
      <c r="E11" s="23">
        <f t="shared" si="0"/>
        <v>0</v>
      </c>
      <c r="F11" s="23"/>
      <c r="G11" s="38" t="s">
        <v>221</v>
      </c>
      <c r="H11" s="23">
        <v>4800</v>
      </c>
      <c r="I11" s="23">
        <v>10003</v>
      </c>
      <c r="J11" s="39">
        <f t="shared" si="1"/>
        <v>14803</v>
      </c>
      <c r="K11" s="31"/>
    </row>
    <row r="12" ht="23.25" customHeight="1" spans="1:11">
      <c r="A12" s="20" t="s">
        <v>222</v>
      </c>
      <c r="B12" s="23">
        <v>127</v>
      </c>
      <c r="C12" s="22">
        <v>431</v>
      </c>
      <c r="D12" s="23"/>
      <c r="E12" s="23">
        <f t="shared" si="0"/>
        <v>431</v>
      </c>
      <c r="F12" s="23">
        <f>B12+E12</f>
        <v>558</v>
      </c>
      <c r="G12" s="38" t="s">
        <v>223</v>
      </c>
      <c r="H12" s="23">
        <v>800</v>
      </c>
      <c r="I12" s="22">
        <v>1024</v>
      </c>
      <c r="J12" s="39">
        <f t="shared" si="1"/>
        <v>1824</v>
      </c>
      <c r="K12" s="31"/>
    </row>
    <row r="13" ht="23.25" customHeight="1" spans="1:11">
      <c r="A13" s="20" t="s">
        <v>224</v>
      </c>
      <c r="B13" s="23"/>
      <c r="C13" s="23"/>
      <c r="D13" s="23"/>
      <c r="E13" s="23">
        <f t="shared" si="0"/>
        <v>0</v>
      </c>
      <c r="F13" s="23"/>
      <c r="G13" s="38" t="s">
        <v>225</v>
      </c>
      <c r="H13" s="23"/>
      <c r="I13" s="23"/>
      <c r="J13" s="23"/>
      <c r="K13" s="31"/>
    </row>
    <row r="14" ht="23.25" customHeight="1" spans="1:11">
      <c r="A14" s="20" t="s">
        <v>226</v>
      </c>
      <c r="B14" s="23">
        <v>493</v>
      </c>
      <c r="C14" s="22">
        <v>-393</v>
      </c>
      <c r="D14" s="23"/>
      <c r="E14" s="23">
        <f t="shared" si="0"/>
        <v>-393</v>
      </c>
      <c r="F14" s="23">
        <f>B14+E14</f>
        <v>100</v>
      </c>
      <c r="G14" s="38" t="s">
        <v>227</v>
      </c>
      <c r="H14" s="23">
        <v>3220</v>
      </c>
      <c r="I14" s="23">
        <v>21559</v>
      </c>
      <c r="J14" s="23">
        <f t="shared" ref="J14:J16" si="2">H14+I14</f>
        <v>24779</v>
      </c>
      <c r="K14" s="31"/>
    </row>
    <row r="15" ht="23.25" customHeight="1" spans="1:11">
      <c r="A15" s="20" t="s">
        <v>228</v>
      </c>
      <c r="B15" s="23">
        <v>8136</v>
      </c>
      <c r="C15" s="22">
        <v>-8136</v>
      </c>
      <c r="D15" s="23"/>
      <c r="E15" s="23">
        <f t="shared" si="0"/>
        <v>-8136</v>
      </c>
      <c r="F15" s="23">
        <f>B15+E15</f>
        <v>0</v>
      </c>
      <c r="G15" s="40" t="s">
        <v>229</v>
      </c>
      <c r="H15" s="41">
        <v>10374</v>
      </c>
      <c r="I15" s="22">
        <v>311</v>
      </c>
      <c r="J15" s="23">
        <f t="shared" si="2"/>
        <v>10685</v>
      </c>
      <c r="K15" s="31"/>
    </row>
    <row r="16" ht="23.25" customHeight="1" spans="1:11">
      <c r="A16" s="20"/>
      <c r="B16" s="23"/>
      <c r="C16" s="23"/>
      <c r="D16" s="23"/>
      <c r="E16" s="23"/>
      <c r="F16" s="23"/>
      <c r="G16" s="40" t="s">
        <v>230</v>
      </c>
      <c r="H16" s="41">
        <v>24</v>
      </c>
      <c r="I16" s="22">
        <v>14</v>
      </c>
      <c r="J16" s="23">
        <f t="shared" si="2"/>
        <v>38</v>
      </c>
      <c r="K16" s="31"/>
    </row>
    <row r="17" ht="23.25" customHeight="1" spans="1:10">
      <c r="A17" s="20"/>
      <c r="B17" s="23"/>
      <c r="C17" s="23"/>
      <c r="D17" s="23"/>
      <c r="E17" s="23"/>
      <c r="F17" s="23"/>
      <c r="G17" s="40" t="s">
        <v>231</v>
      </c>
      <c r="H17" s="23"/>
      <c r="I17" s="23"/>
      <c r="J17" s="23"/>
    </row>
    <row r="18" ht="23.25" customHeight="1" spans="1:10">
      <c r="A18" s="26" t="s">
        <v>190</v>
      </c>
      <c r="B18" s="27">
        <f t="shared" ref="B18:F18" si="3">SUM(B6:B15)</f>
        <v>40756</v>
      </c>
      <c r="C18" s="28">
        <f>SUM(C6:C17)</f>
        <v>-35322</v>
      </c>
      <c r="D18" s="42">
        <f>SUM(D6:D17)</f>
        <v>0</v>
      </c>
      <c r="E18" s="27">
        <f t="shared" si="3"/>
        <v>-35322</v>
      </c>
      <c r="F18" s="27">
        <f t="shared" si="3"/>
        <v>5434</v>
      </c>
      <c r="G18" s="43" t="s">
        <v>191</v>
      </c>
      <c r="H18" s="27">
        <f>SUM(H6:H17)</f>
        <v>48301</v>
      </c>
      <c r="I18" s="27">
        <f>SUM(I6:I17)</f>
        <v>31517</v>
      </c>
      <c r="J18" s="27">
        <f>SUM(J6:J17)</f>
        <v>79818</v>
      </c>
    </row>
    <row r="19" ht="23.25" customHeight="1" spans="1:10">
      <c r="A19" s="20" t="s">
        <v>232</v>
      </c>
      <c r="B19" s="23">
        <v>3428</v>
      </c>
      <c r="C19" s="44">
        <v>18922</v>
      </c>
      <c r="D19" s="23"/>
      <c r="E19" s="23">
        <f t="shared" ref="E19:E22" si="4">C19+D19</f>
        <v>18922</v>
      </c>
      <c r="F19" s="23">
        <f t="shared" ref="F19:F22" si="5">B19+E19</f>
        <v>22350</v>
      </c>
      <c r="G19" s="38" t="s">
        <v>233</v>
      </c>
      <c r="H19" s="23">
        <v>1954</v>
      </c>
      <c r="I19" s="22">
        <v>-1954</v>
      </c>
      <c r="J19" s="23">
        <f>H19+I19</f>
        <v>0</v>
      </c>
    </row>
    <row r="20" ht="23.25" customHeight="1" spans="1:10">
      <c r="A20" s="20" t="s">
        <v>234</v>
      </c>
      <c r="B20" s="23">
        <v>12962</v>
      </c>
      <c r="C20" s="23"/>
      <c r="D20" s="23"/>
      <c r="E20" s="23">
        <f t="shared" si="4"/>
        <v>0</v>
      </c>
      <c r="F20" s="23">
        <f t="shared" si="5"/>
        <v>12962</v>
      </c>
      <c r="G20" s="38" t="s">
        <v>235</v>
      </c>
      <c r="H20" s="23">
        <v>4154</v>
      </c>
      <c r="I20" s="22">
        <v>-4154</v>
      </c>
      <c r="J20" s="23">
        <f>H20+I20</f>
        <v>0</v>
      </c>
    </row>
    <row r="21" ht="23.25" customHeight="1" spans="1:10">
      <c r="A21" s="20" t="s">
        <v>236</v>
      </c>
      <c r="B21" s="23"/>
      <c r="C21" s="23">
        <v>17009</v>
      </c>
      <c r="D21" s="23"/>
      <c r="E21" s="23">
        <f t="shared" si="4"/>
        <v>17009</v>
      </c>
      <c r="F21" s="23">
        <f t="shared" si="5"/>
        <v>17009</v>
      </c>
      <c r="G21" s="38" t="s">
        <v>237</v>
      </c>
      <c r="H21" s="23"/>
      <c r="I21" s="23"/>
      <c r="J21" s="23"/>
    </row>
    <row r="22" ht="23.25" customHeight="1" spans="1:10">
      <c r="A22" s="20" t="s">
        <v>238</v>
      </c>
      <c r="B22" s="23">
        <v>5496</v>
      </c>
      <c r="C22" s="23">
        <v>41900</v>
      </c>
      <c r="D22" s="23"/>
      <c r="E22" s="23">
        <f t="shared" si="4"/>
        <v>41900</v>
      </c>
      <c r="F22" s="23">
        <f t="shared" si="5"/>
        <v>47396</v>
      </c>
      <c r="G22" s="38" t="s">
        <v>239</v>
      </c>
      <c r="H22" s="23">
        <v>8233</v>
      </c>
      <c r="I22" s="23">
        <v>17100</v>
      </c>
      <c r="J22" s="23">
        <f>H22+I22</f>
        <v>25333</v>
      </c>
    </row>
    <row r="23" ht="23.25" customHeight="1" spans="1:10">
      <c r="A23" s="20"/>
      <c r="B23" s="23"/>
      <c r="C23" s="23"/>
      <c r="D23" s="23"/>
      <c r="E23" s="23"/>
      <c r="F23" s="23"/>
      <c r="G23" s="38"/>
      <c r="H23" s="23"/>
      <c r="I23" s="23"/>
      <c r="J23" s="23"/>
    </row>
    <row r="24" ht="23.25" customHeight="1" spans="1:10">
      <c r="A24" s="26" t="s">
        <v>203</v>
      </c>
      <c r="B24" s="27">
        <f t="shared" ref="B24:F24" si="6">SUM(B18,B19:B22)</f>
        <v>62642</v>
      </c>
      <c r="C24" s="27">
        <f t="shared" si="6"/>
        <v>42509</v>
      </c>
      <c r="D24" s="42">
        <f t="shared" si="6"/>
        <v>0</v>
      </c>
      <c r="E24" s="42">
        <f t="shared" si="6"/>
        <v>42509</v>
      </c>
      <c r="F24" s="27">
        <f t="shared" si="6"/>
        <v>105151</v>
      </c>
      <c r="G24" s="43" t="s">
        <v>204</v>
      </c>
      <c r="H24" s="27">
        <f>SUM(H18,H19:H22)</f>
        <v>62642</v>
      </c>
      <c r="I24" s="27">
        <f>SUM(I18,I19:I22)</f>
        <v>42509</v>
      </c>
      <c r="J24" s="27">
        <f>SUM(J18,J19:J22)</f>
        <v>105151</v>
      </c>
    </row>
    <row r="25" spans="1:10">
      <c r="I25"/>
      <c r="J25"/>
    </row>
    <row r="26" spans="1:10">
      <c r="I26"/>
      <c r="J26"/>
    </row>
  </sheetData>
  <mergeCells count="11">
    <mergeCell ref="A1:C1"/>
    <mergeCell ref="A2:J2"/>
    <mergeCell ref="A3:J3"/>
    <mergeCell ref="A4:A5"/>
    <mergeCell ref="B4:B5"/>
    <mergeCell ref="F4:F5"/>
    <mergeCell ref="G4:G5"/>
    <mergeCell ref="H4:H5"/>
    <mergeCell ref="I4:I5"/>
    <mergeCell ref="J4:J5"/>
    <mergeCell ref="C4:E5"/>
  </mergeCells>
  <pageMargins left="0.354166666666667" right="0.156944444444444" top="0.629861111111111" bottom="0.550694444444444" header="0.511805555555556" footer="0.5"/>
  <pageSetup paperSize="9" scale="9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B1" workbookViewId="0">
      <selection activeCell="F16" sqref="F16"/>
    </sheetView>
  </sheetViews>
  <sheetFormatPr defaultColWidth="7" defaultRowHeight="15.6"/>
  <cols>
    <col min="1" max="1" width="8.125" style="1" hidden="1" customWidth="1"/>
    <col min="2" max="2" width="28.9" style="1" customWidth="1"/>
    <col min="3" max="5" width="11.7" style="1" customWidth="1"/>
    <col min="6" max="6" width="31.75" style="1" customWidth="1"/>
    <col min="7" max="9" width="11.7" style="1" customWidth="1"/>
    <col min="10" max="16384" width="7" style="1"/>
  </cols>
  <sheetData>
    <row r="1" s="1" customFormat="1" ht="21" customHeight="1" spans="1:11">
      <c r="A1" s="4" t="s">
        <v>240</v>
      </c>
      <c r="B1" s="5" t="s">
        <v>241</v>
      </c>
      <c r="C1" s="5"/>
      <c r="D1" s="5"/>
      <c r="E1" s="6"/>
      <c r="F1" s="6"/>
      <c r="G1" s="6"/>
    </row>
    <row r="2" s="1" customFormat="1" ht="21" customHeight="1" spans="1:11">
      <c r="A2" s="7" t="s">
        <v>242</v>
      </c>
      <c r="B2" s="7"/>
      <c r="C2" s="7"/>
      <c r="D2" s="7"/>
      <c r="E2" s="7"/>
      <c r="F2" s="7"/>
      <c r="G2" s="7"/>
      <c r="H2" s="7"/>
      <c r="I2" s="7"/>
      <c r="J2" s="8"/>
      <c r="K2" s="8"/>
    </row>
    <row r="3" s="1" customFormat="1" ht="21" customHeight="1" spans="1:11">
      <c r="A3" s="6"/>
      <c r="B3" s="9"/>
      <c r="C3" s="9"/>
      <c r="D3" s="9"/>
      <c r="E3" s="9"/>
      <c r="F3" s="9"/>
      <c r="G3" s="9"/>
      <c r="H3" s="10" t="s">
        <v>2</v>
      </c>
      <c r="I3" s="10"/>
    </row>
    <row r="4" s="1" customFormat="1" ht="20.1" customHeight="1" spans="1:11">
      <c r="A4" s="11" t="s">
        <v>243</v>
      </c>
      <c r="B4" s="12" t="s">
        <v>244</v>
      </c>
      <c r="C4" s="13" t="s">
        <v>136</v>
      </c>
      <c r="D4" s="14" t="s">
        <v>137</v>
      </c>
      <c r="E4" s="13" t="s">
        <v>138</v>
      </c>
      <c r="F4" s="12" t="s">
        <v>245</v>
      </c>
      <c r="G4" s="15" t="s">
        <v>136</v>
      </c>
      <c r="H4" s="14" t="s">
        <v>137</v>
      </c>
      <c r="I4" s="15" t="s">
        <v>138</v>
      </c>
    </row>
    <row r="5" s="2" customFormat="1" ht="34" customHeight="1" spans="1:11">
      <c r="A5" s="16"/>
      <c r="B5" s="12"/>
      <c r="C5" s="17"/>
      <c r="D5" s="18"/>
      <c r="E5" s="17"/>
      <c r="F5" s="12"/>
      <c r="G5" s="15"/>
      <c r="H5" s="18"/>
      <c r="I5" s="15"/>
    </row>
    <row r="6" s="3" customFormat="1" ht="23.25" customHeight="1" spans="1:11">
      <c r="A6" s="19" t="s">
        <v>246</v>
      </c>
      <c r="B6" s="20" t="s">
        <v>247</v>
      </c>
      <c r="C6" s="21">
        <v>1500</v>
      </c>
      <c r="D6" s="22">
        <v>-1500</v>
      </c>
      <c r="E6" s="23">
        <f>C6+D6</f>
        <v>0</v>
      </c>
      <c r="F6" s="20" t="s">
        <v>248</v>
      </c>
      <c r="G6" s="24"/>
      <c r="H6" s="23"/>
      <c r="I6" s="25"/>
    </row>
    <row r="7" s="3" customFormat="1" ht="23.25" customHeight="1" spans="1:11">
      <c r="A7" s="19" t="s">
        <v>249</v>
      </c>
      <c r="B7" s="20" t="s">
        <v>250</v>
      </c>
      <c r="C7" s="23">
        <v>12</v>
      </c>
      <c r="D7" s="22">
        <v>-12</v>
      </c>
      <c r="E7" s="23">
        <f>C7+D7</f>
        <v>0</v>
      </c>
      <c r="F7" s="20" t="s">
        <v>251</v>
      </c>
      <c r="G7" s="23"/>
      <c r="H7" s="22">
        <v>1</v>
      </c>
      <c r="I7" s="23">
        <v>1</v>
      </c>
    </row>
    <row r="8" s="3" customFormat="1" ht="23.25" customHeight="1" spans="1:11">
      <c r="A8" s="19" t="s">
        <v>252</v>
      </c>
      <c r="B8" s="20" t="s">
        <v>253</v>
      </c>
      <c r="C8" s="23"/>
      <c r="D8" s="22"/>
      <c r="E8" s="23"/>
      <c r="F8" s="20" t="s">
        <v>254</v>
      </c>
      <c r="G8" s="23"/>
      <c r="H8" s="22"/>
      <c r="I8" s="23"/>
    </row>
    <row r="9" s="3" customFormat="1" ht="23.25" customHeight="1" spans="1:11">
      <c r="A9" s="19" t="s">
        <v>255</v>
      </c>
      <c r="B9" s="20" t="s">
        <v>256</v>
      </c>
      <c r="C9" s="24">
        <f t="shared" ref="C6:C10" si="0">D9+E9</f>
        <v>0</v>
      </c>
      <c r="D9" s="23"/>
      <c r="E9" s="23"/>
      <c r="F9" s="20" t="s">
        <v>257</v>
      </c>
      <c r="G9" s="23"/>
      <c r="H9" s="22"/>
      <c r="I9" s="23"/>
    </row>
    <row r="10" s="3" customFormat="1" ht="23.25" customHeight="1" spans="1:11">
      <c r="A10" s="19" t="s">
        <v>258</v>
      </c>
      <c r="B10" s="20" t="s">
        <v>259</v>
      </c>
      <c r="C10" s="24">
        <f t="shared" si="0"/>
        <v>0</v>
      </c>
      <c r="D10" s="23"/>
      <c r="E10" s="23"/>
      <c r="F10" s="20" t="s">
        <v>260</v>
      </c>
      <c r="G10" s="24"/>
      <c r="H10" s="23"/>
      <c r="I10" s="23"/>
    </row>
    <row r="11" s="3" customFormat="1" ht="23.25" customHeight="1" spans="1:11">
      <c r="A11" s="19"/>
      <c r="B11" s="19"/>
      <c r="C11" s="24"/>
      <c r="D11" s="23"/>
      <c r="E11" s="23"/>
      <c r="F11" s="19"/>
      <c r="G11" s="24"/>
      <c r="H11" s="23"/>
      <c r="I11" s="23"/>
    </row>
    <row r="12" s="3" customFormat="1" ht="23.25" customHeight="1" spans="1:11">
      <c r="A12" s="19"/>
      <c r="B12" s="26" t="s">
        <v>190</v>
      </c>
      <c r="C12" s="27">
        <f>SUM(C6:C11)</f>
        <v>1512</v>
      </c>
      <c r="D12" s="28">
        <f>SUM(D6:D11)</f>
        <v>-1512</v>
      </c>
      <c r="E12" s="27">
        <f>SUM(E6:E11)</f>
        <v>0</v>
      </c>
      <c r="F12" s="26" t="s">
        <v>191</v>
      </c>
      <c r="G12" s="27"/>
      <c r="H12" s="28">
        <f>SUM(H7:H11)</f>
        <v>1</v>
      </c>
      <c r="I12" s="27">
        <f>G12+H12</f>
        <v>1</v>
      </c>
    </row>
    <row r="13" s="3" customFormat="1" ht="23.25" customHeight="1" spans="1:11">
      <c r="A13" s="19" t="s">
        <v>261</v>
      </c>
      <c r="B13" s="20" t="s">
        <v>262</v>
      </c>
      <c r="C13" s="24">
        <f>SUM(C14,C16,C18)</f>
        <v>0</v>
      </c>
      <c r="D13" s="23">
        <v>1</v>
      </c>
      <c r="E13" s="23">
        <f>C13+D13</f>
        <v>1</v>
      </c>
      <c r="F13" s="20" t="s">
        <v>263</v>
      </c>
      <c r="G13" s="23"/>
      <c r="H13" s="22"/>
      <c r="I13" s="23"/>
    </row>
    <row r="14" s="3" customFormat="1" ht="23.25" customHeight="1" spans="1:11">
      <c r="A14" s="19" t="s">
        <v>264</v>
      </c>
      <c r="B14" s="20" t="s">
        <v>265</v>
      </c>
      <c r="C14" s="24">
        <f t="shared" ref="C14:C18" si="1">C15</f>
        <v>0</v>
      </c>
      <c r="D14" s="23">
        <v>1</v>
      </c>
      <c r="E14" s="23">
        <f>C14+D14</f>
        <v>1</v>
      </c>
      <c r="F14" s="20" t="s">
        <v>266</v>
      </c>
      <c r="G14" s="23"/>
      <c r="H14" s="23"/>
      <c r="I14" s="23"/>
    </row>
    <row r="15" s="3" customFormat="1" ht="23.25" customHeight="1" spans="1:11">
      <c r="A15" s="19" t="s">
        <v>267</v>
      </c>
      <c r="B15" s="20" t="s">
        <v>268</v>
      </c>
      <c r="C15" s="29"/>
      <c r="D15" s="29"/>
      <c r="E15" s="23"/>
      <c r="F15" s="20" t="s">
        <v>269</v>
      </c>
      <c r="G15" s="23"/>
      <c r="H15" s="23"/>
      <c r="I15" s="23"/>
    </row>
    <row r="16" s="3" customFormat="1" ht="23.25" customHeight="1" spans="1:11">
      <c r="A16" s="19" t="s">
        <v>270</v>
      </c>
      <c r="B16" s="20" t="s">
        <v>271</v>
      </c>
      <c r="C16" s="24">
        <f t="shared" si="1"/>
        <v>0</v>
      </c>
      <c r="D16" s="24">
        <f t="shared" ref="D14:D18" si="2">D17</f>
        <v>0</v>
      </c>
      <c r="E16" s="23"/>
      <c r="F16" s="20" t="s">
        <v>272</v>
      </c>
      <c r="G16" s="23"/>
      <c r="H16" s="23"/>
      <c r="I16" s="23"/>
    </row>
    <row r="17" s="3" customFormat="1" ht="23.25" customHeight="1" spans="1:9">
      <c r="A17" s="19" t="s">
        <v>273</v>
      </c>
      <c r="B17" s="20" t="s">
        <v>234</v>
      </c>
      <c r="C17" s="24"/>
      <c r="D17" s="29"/>
      <c r="E17" s="29"/>
      <c r="F17" s="20" t="s">
        <v>235</v>
      </c>
      <c r="G17" s="23">
        <v>1512</v>
      </c>
      <c r="H17" s="22">
        <v>-1512</v>
      </c>
      <c r="I17" s="23">
        <f>G17+H17</f>
        <v>0</v>
      </c>
    </row>
    <row r="18" s="3" customFormat="1" ht="23.25" customHeight="1" spans="1:9">
      <c r="A18" s="19" t="s">
        <v>274</v>
      </c>
      <c r="B18" s="20" t="s">
        <v>275</v>
      </c>
      <c r="C18" s="24">
        <f t="shared" si="1"/>
        <v>0</v>
      </c>
      <c r="D18" s="24">
        <f t="shared" si="2"/>
        <v>0</v>
      </c>
      <c r="E18" s="24">
        <f>E19</f>
        <v>0</v>
      </c>
      <c r="F18" s="20" t="s">
        <v>276</v>
      </c>
      <c r="G18" s="23">
        <v>1512</v>
      </c>
      <c r="H18" s="22">
        <v>-1512</v>
      </c>
      <c r="I18" s="23">
        <f>G18+H18</f>
        <v>0</v>
      </c>
    </row>
    <row r="19" s="3" customFormat="1" ht="23.25" customHeight="1" spans="1:9">
      <c r="A19" s="19" t="s">
        <v>277</v>
      </c>
      <c r="B19" s="25"/>
      <c r="C19" s="24">
        <f>D19+E19</f>
        <v>0</v>
      </c>
      <c r="D19" s="29"/>
      <c r="E19" s="29"/>
      <c r="F19" s="20" t="s">
        <v>237</v>
      </c>
      <c r="G19" s="25"/>
      <c r="H19" s="23"/>
      <c r="I19" s="23"/>
    </row>
    <row r="20" s="3" customFormat="1" ht="23.25" customHeight="1" spans="1:9">
      <c r="A20" s="19"/>
      <c r="B20" s="19"/>
      <c r="C20" s="24"/>
      <c r="D20" s="24"/>
      <c r="E20" s="24"/>
      <c r="F20" s="20" t="s">
        <v>278</v>
      </c>
      <c r="G20" s="23"/>
      <c r="H20" s="23"/>
      <c r="I20" s="23"/>
    </row>
    <row r="21" s="3" customFormat="1" ht="23.25" customHeight="1" spans="1:9">
      <c r="A21" s="19"/>
      <c r="B21" s="19"/>
      <c r="C21" s="24"/>
      <c r="D21" s="24"/>
      <c r="E21" s="24"/>
      <c r="F21" s="20" t="s">
        <v>278</v>
      </c>
      <c r="G21" s="24"/>
      <c r="H21" s="23"/>
      <c r="I21" s="23"/>
    </row>
    <row r="22" s="3" customFormat="1" ht="23.25" customHeight="1" spans="1:9">
      <c r="A22" s="19"/>
      <c r="B22" s="19"/>
      <c r="C22" s="24"/>
      <c r="D22" s="24"/>
      <c r="E22" s="24"/>
      <c r="F22" s="19"/>
      <c r="G22" s="24"/>
      <c r="H22" s="23"/>
      <c r="I22" s="23"/>
    </row>
    <row r="23" s="3" customFormat="1" ht="23.25" customHeight="1" spans="1:9">
      <c r="A23" s="30"/>
      <c r="B23" s="26" t="s">
        <v>203</v>
      </c>
      <c r="C23" s="27">
        <f>C12+C13+C15+C17</f>
        <v>1512</v>
      </c>
      <c r="D23" s="28">
        <f>D12+D13+D15+D17</f>
        <v>-1511</v>
      </c>
      <c r="E23" s="27">
        <f>E12+E13+E15+E17</f>
        <v>1</v>
      </c>
      <c r="F23" s="26" t="s">
        <v>204</v>
      </c>
      <c r="G23" s="28">
        <f>G12+G17</f>
        <v>1512</v>
      </c>
      <c r="H23" s="28">
        <f>H12+H13+H17</f>
        <v>-1511</v>
      </c>
      <c r="I23" s="27">
        <f>G23+H23</f>
        <v>1</v>
      </c>
    </row>
  </sheetData>
  <mergeCells count="12">
    <mergeCell ref="B1:D1"/>
    <mergeCell ref="A2:I2"/>
    <mergeCell ref="H3:I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511805555555556" right="0.751388888888889" top="0.747916666666667" bottom="0.66875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新增债券安排</vt:lpstr>
      <vt:lpstr>置换存量债务债券额度安排方案</vt:lpstr>
      <vt:lpstr>再融资债券安排</vt:lpstr>
      <vt:lpstr>一般预算调整（全县）</vt:lpstr>
      <vt:lpstr>一般预算调整（县本级）</vt:lpstr>
      <vt:lpstr>政府性基金预算调整 </vt:lpstr>
      <vt:lpstr>国有资本经营预算调整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巧克力</cp:lastModifiedBy>
  <dcterms:created xsi:type="dcterms:W3CDTF">2021-09-24T02:01:00Z</dcterms:created>
  <cp:lastPrinted>2023-12-24T03:29:00Z</cp:lastPrinted>
  <dcterms:modified xsi:type="dcterms:W3CDTF">2026-03-20T01:37:32Z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1EBEAEFCA7DD4B92BF347C4D6187F9E4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